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Тротуарная плитка" sheetId="1" r:id="rId1"/>
    <sheet name="Фасадный камень" sheetId="2" r:id="rId2"/>
    <sheet name="Заборы" sheetId="3" r:id="rId3"/>
    <sheet name="Ступени" sheetId="4" r:id="rId4"/>
    <sheet name="БЛОКИ керамзит" sheetId="5" r:id="rId5"/>
  </sheets>
  <definedNames/>
  <calcPr fullCalcOnLoad="1"/>
</workbook>
</file>

<file path=xl/sharedStrings.xml><?xml version="1.0" encoding="utf-8"?>
<sst xmlns="http://schemas.openxmlformats.org/spreadsheetml/2006/main" count="402" uniqueCount="108">
  <si>
    <t>Цены и расходы зависящие от региона:</t>
  </si>
  <si>
    <t>Расход</t>
  </si>
  <si>
    <t>Сумма, руб.</t>
  </si>
  <si>
    <t>Зарплата 1 работника в месяц</t>
  </si>
  <si>
    <t>Зарплата мастера смены в месяц</t>
  </si>
  <si>
    <t>Зарплата бухгалтера в месяц</t>
  </si>
  <si>
    <t>Аренда помещения</t>
  </si>
  <si>
    <t>Стоимость электроэнергии, за 1КВт</t>
  </si>
  <si>
    <t>Стоимость отопления за месяц (т.к. отопление нужно 7 месяцев в году, то берем не полную сумму, а 7\12 от суммы за год)</t>
  </si>
  <si>
    <t>Прочие коммунальные платежи, мес (уборка мусора, оплата воды и т.п.)</t>
  </si>
  <si>
    <t>Прочие расходы, мес</t>
  </si>
  <si>
    <t>Налоги не учитываем, т.к. выбираем упрощенную схему налогообложения с оплатой 6% от оборота. Расчет будет ниже.</t>
  </si>
  <si>
    <t>Параметры производства:</t>
  </si>
  <si>
    <t>Параметр</t>
  </si>
  <si>
    <t>Кол-во</t>
  </si>
  <si>
    <t>Количество рабочих дней в месяц</t>
  </si>
  <si>
    <t>Количество рабочих</t>
  </si>
  <si>
    <t>Количество мастеров</t>
  </si>
  <si>
    <t>Расход электричества в день, КВт</t>
  </si>
  <si>
    <t>Капитальные вложения:</t>
  </si>
  <si>
    <t>Название вложения</t>
  </si>
  <si>
    <t>Цена</t>
  </si>
  <si>
    <t>Сумма</t>
  </si>
  <si>
    <t>Итого:</t>
  </si>
  <si>
    <t>Наименование</t>
  </si>
  <si>
    <t>Цемент М500Д0, кг.</t>
  </si>
  <si>
    <t>Статья расхода</t>
  </si>
  <si>
    <t>Итого, руб</t>
  </si>
  <si>
    <t>Материалы для производства за месяц</t>
  </si>
  <si>
    <t>Зарплата работников</t>
  </si>
  <si>
    <t>Зарплата мастеров</t>
  </si>
  <si>
    <t>Налоги (6% с оборота)</t>
  </si>
  <si>
    <t>Аренда</t>
  </si>
  <si>
    <t>Отопление</t>
  </si>
  <si>
    <t>Электричество</t>
  </si>
  <si>
    <t>Расчет окупаемости:</t>
  </si>
  <si>
    <t>Статья</t>
  </si>
  <si>
    <t>Затраты на открытие производства</t>
  </si>
  <si>
    <t>Ежемесячные расходы</t>
  </si>
  <si>
    <t>Срок окупаемости, месяцев</t>
  </si>
  <si>
    <t>месяцев</t>
  </si>
  <si>
    <t>Правила:</t>
  </si>
  <si>
    <t>Количество бухгалтеров</t>
  </si>
  <si>
    <t>Зарплата бухгалтеров</t>
  </si>
  <si>
    <t>Чистая прибыль в месяц без затрат на открытие</t>
  </si>
  <si>
    <t>1. Синие цены и цифры можно (и нужно) менять на цены в своем регионе.</t>
  </si>
  <si>
    <t>2. Красные цены и цифры расчетные, их трогать нельзя.</t>
  </si>
  <si>
    <t>Бизнес-план по созданию производства тротуарной плитки</t>
  </si>
  <si>
    <t>Производительность, квадратных метров в день</t>
  </si>
  <si>
    <t>Рыночная (отпускная) цена, руб/кв.м.</t>
  </si>
  <si>
    <t>Стоимость материалов необходимых для производства 1 кв.м. тротуарной плитки</t>
  </si>
  <si>
    <t>Кол-во на 1кв.м. плитки</t>
  </si>
  <si>
    <t>Расходы на производство в месяц</t>
  </si>
  <si>
    <t>Выручка от продажи в месяц</t>
  </si>
  <si>
    <t>Стоимость фасованного цемента М500Д0 за 1 тонну, с доставкой</t>
  </si>
  <si>
    <t>Формы для заливки сверхпрочных бетонов</t>
  </si>
  <si>
    <t>Бетоносмеситель 250 л.</t>
  </si>
  <si>
    <t>Вибростол</t>
  </si>
  <si>
    <t>Стеллажи</t>
  </si>
  <si>
    <t>Весы напольные электоронные до 150 кг.</t>
  </si>
  <si>
    <t>Весы бытовые настольные до 5 кг.</t>
  </si>
  <si>
    <t>Прочее</t>
  </si>
  <si>
    <t>Стоимость 1 тонны гранитного отсева фракция 0-5 с доставкой</t>
  </si>
  <si>
    <t>Гранитный отсев фракция 0-5.</t>
  </si>
  <si>
    <t>Пластифицирующая добавка</t>
  </si>
  <si>
    <t>Пластифицирующая добавка 1 кг.</t>
  </si>
  <si>
    <t>Пигмент 1 кг. (средняя цена)</t>
  </si>
  <si>
    <t>Пигмент</t>
  </si>
  <si>
    <t>Итак мы получили, что производство окупается за срок справа при условии производства 50 кв. м. в день.</t>
  </si>
  <si>
    <t>Производительность, штук в день</t>
  </si>
  <si>
    <t>Арматура м.</t>
  </si>
  <si>
    <t>Арматура шестёрка 1 м.</t>
  </si>
  <si>
    <t>Бизнес-план по созданию производства фасадного камня</t>
  </si>
  <si>
    <t>Итак мы получили, что производство окупается за срок справа при условии производства 40 кв. м. в день.</t>
  </si>
  <si>
    <t>Рыночная (отпускная) цена, руб/шт.</t>
  </si>
  <si>
    <t>Бизнес-план по созданию производства заборных секций 2м*0,5м</t>
  </si>
  <si>
    <t xml:space="preserve">Правила: </t>
  </si>
  <si>
    <t>Одна смена</t>
  </si>
  <si>
    <t>3. Смотрим результат.</t>
  </si>
  <si>
    <t>Формы (модули листы с формами) для заливки сверхпрочных бетонов</t>
  </si>
  <si>
    <t>Формы/модули для заливки сверхпрочных бетонов</t>
  </si>
  <si>
    <t>Производительность шт./день</t>
  </si>
  <si>
    <t>Итак мы получили, что производство окупается за срок справа при условии производства 50 шт. в день.</t>
  </si>
  <si>
    <t>Стоимость материалов необходимых для производства 1 кв.м. фасадного камня/плитки</t>
  </si>
  <si>
    <t>Стоимость материалов необходимых для производства 1 секцию забора</t>
  </si>
  <si>
    <t>Кол-во на 1секцию</t>
  </si>
  <si>
    <t>Стоимость материалов необходимых для производства 1ступень</t>
  </si>
  <si>
    <t>Кол-во на 1ступень</t>
  </si>
  <si>
    <t>Пневморасформовщик</t>
  </si>
  <si>
    <t xml:space="preserve"> </t>
  </si>
  <si>
    <t>Станок для резки пенопласта</t>
  </si>
  <si>
    <t>Кол-во на 1блок</t>
  </si>
  <si>
    <t>Стоимость материалов необходимых для производства 1блока</t>
  </si>
  <si>
    <t>Стоимость 1 тонны керамзита 5-10 с доставкой</t>
  </si>
  <si>
    <t>Керамзит, кг</t>
  </si>
  <si>
    <t>Песок</t>
  </si>
  <si>
    <t>Песок 1 тонн</t>
  </si>
  <si>
    <t>Бизнес-план по созданию производства ступеней</t>
  </si>
  <si>
    <t>Пенополистирол за 1м3</t>
  </si>
  <si>
    <r>
      <rPr>
        <b/>
        <sz val="9"/>
        <color indexed="10"/>
        <rFont val="Arial Cyr"/>
        <family val="0"/>
      </rPr>
      <t>1. Синие цены и цифры можно (и нужно) менять на цены в своем регионе</t>
    </r>
    <r>
      <rPr>
        <b/>
        <sz val="10"/>
        <color indexed="10"/>
        <rFont val="Arial Cyr"/>
        <family val="0"/>
      </rPr>
      <t>.</t>
    </r>
  </si>
  <si>
    <t>Пенополистирол</t>
  </si>
  <si>
    <t>Бизнес-план по созданию производства блоков РКК-40-20-40</t>
  </si>
  <si>
    <t>Связь базальтопластиковая d6 1шт.</t>
  </si>
  <si>
    <t>Прочие коммунальные платежи, в месяц (уборка мусора, оплата воды и т.п.)</t>
  </si>
  <si>
    <t xml:space="preserve">                  55.50</t>
  </si>
  <si>
    <t>55.5</t>
  </si>
  <si>
    <t xml:space="preserve">                          55.5</t>
  </si>
  <si>
    <t>Итак мы получили, что производство окупается за срок справа при условии производства 124 шт. блоков в сутки, но чем больше форм для производства блоков тем быстрее окупаемость.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</si>
</sst>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1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b/>
      <i/>
      <u val="single"/>
      <sz val="10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53" applyFont="1" applyBorder="1" applyAlignment="1">
      <alignment horizontal="left" vertical="top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right" wrapText="1"/>
      <protection/>
    </xf>
    <xf numFmtId="0" fontId="1" fillId="0" borderId="0" xfId="53" applyFont="1" applyBorder="1" applyAlignment="1">
      <alignment horizontal="left" vertical="center"/>
      <protection/>
    </xf>
    <xf numFmtId="0" fontId="0" fillId="0" borderId="0" xfId="53" applyFont="1">
      <alignment/>
      <protection/>
    </xf>
    <xf numFmtId="0" fontId="0" fillId="0" borderId="10" xfId="53" applyFont="1" applyBorder="1" applyAlignment="1">
      <alignment horizontal="left" wrapText="1"/>
      <protection/>
    </xf>
    <xf numFmtId="0" fontId="0" fillId="0" borderId="10" xfId="53" applyFont="1" applyBorder="1" applyAlignment="1">
      <alignment horizontal="left" wrapText="1" indent="2"/>
      <protection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6" fillId="0" borderId="10" xfId="53" applyNumberFormat="1" applyFont="1" applyBorder="1" applyAlignment="1" applyProtection="1">
      <alignment horizontal="right" vertical="center" wrapText="1"/>
      <protection locked="0"/>
    </xf>
    <xf numFmtId="3" fontId="6" fillId="0" borderId="10" xfId="53" applyNumberFormat="1" applyFont="1" applyBorder="1" applyAlignment="1" applyProtection="1">
      <alignment horizontal="right" vertical="top" wrapText="1"/>
      <protection locked="0"/>
    </xf>
    <xf numFmtId="3" fontId="3" fillId="0" borderId="0" xfId="53" applyNumberFormat="1" applyFont="1" applyBorder="1" applyAlignment="1" applyProtection="1">
      <alignment horizontal="right" wrapText="1"/>
      <protection locked="0"/>
    </xf>
    <xf numFmtId="3" fontId="7" fillId="0" borderId="10" xfId="53" applyNumberFormat="1" applyFont="1" applyBorder="1" applyAlignment="1">
      <alignment wrapText="1"/>
      <protection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12" xfId="53" applyFont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right" vertical="center" wrapText="1"/>
      <protection/>
    </xf>
    <xf numFmtId="4" fontId="7" fillId="0" borderId="10" xfId="53" applyNumberFormat="1" applyFont="1" applyFill="1" applyBorder="1" applyAlignment="1">
      <alignment horizontal="right" vertical="center" wrapText="1"/>
      <protection/>
    </xf>
    <xf numFmtId="0" fontId="9" fillId="0" borderId="0" xfId="42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1" fillId="33" borderId="10" xfId="53" applyFont="1" applyFill="1" applyBorder="1" applyAlignment="1">
      <alignment horizontal="center" wrapText="1"/>
      <protection/>
    </xf>
    <xf numFmtId="0" fontId="7" fillId="0" borderId="12" xfId="53" applyFont="1" applyFill="1" applyBorder="1" applyAlignment="1">
      <alignment horizontal="right" vertical="center" wrapText="1"/>
      <protection/>
    </xf>
    <xf numFmtId="4" fontId="7" fillId="0" borderId="12" xfId="53" applyNumberFormat="1" applyFont="1" applyFill="1" applyBorder="1" applyAlignment="1">
      <alignment horizontal="right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vertical="center" wrapText="1"/>
      <protection/>
    </xf>
    <xf numFmtId="2" fontId="1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Alignment="1">
      <alignment/>
    </xf>
    <xf numFmtId="2" fontId="7" fillId="0" borderId="1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5" fillId="0" borderId="0" xfId="0" applyFont="1" applyAlignment="1">
      <alignment horizontal="center"/>
    </xf>
    <xf numFmtId="0" fontId="1" fillId="0" borderId="11" xfId="53" applyFont="1" applyBorder="1" applyAlignment="1">
      <alignment horizontal="justify" vertical="center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D81"/>
  <sheetViews>
    <sheetView tabSelected="1" view="pageBreakPreview" zoomScale="90" zoomScaleNormal="75" zoomScaleSheetLayoutView="90" workbookViewId="0" topLeftCell="A1">
      <selection activeCell="A4" sqref="A4:D4"/>
    </sheetView>
  </sheetViews>
  <sheetFormatPr defaultColWidth="9.00390625" defaultRowHeight="12.75"/>
  <cols>
    <col min="1" max="1" width="67.25390625" style="0" customWidth="1"/>
    <col min="2" max="2" width="14.125" style="0" customWidth="1"/>
    <col min="3" max="3" width="13.00390625" style="0" customWidth="1"/>
    <col min="4" max="4" width="12.875" style="0" customWidth="1"/>
  </cols>
  <sheetData>
    <row r="2" spans="1:4" ht="12.75">
      <c r="A2" s="45" t="s">
        <v>47</v>
      </c>
      <c r="B2" s="46"/>
      <c r="C2" s="46"/>
      <c r="D2" s="46"/>
    </row>
    <row r="3" spans="1:4" ht="15" customHeight="1">
      <c r="A3" s="46"/>
      <c r="B3" s="46"/>
      <c r="C3" s="46"/>
      <c r="D3" s="46"/>
    </row>
    <row r="4" spans="1:4" ht="15">
      <c r="A4" s="48"/>
      <c r="B4" s="48"/>
      <c r="C4" s="48"/>
      <c r="D4" s="48"/>
    </row>
    <row r="5" spans="1:4" ht="15">
      <c r="A5" s="48"/>
      <c r="B5" s="48"/>
      <c r="C5" s="48"/>
      <c r="D5" s="48"/>
    </row>
    <row r="6" spans="1:4" ht="12.75">
      <c r="A6" s="1"/>
      <c r="B6" s="1"/>
      <c r="C6" s="1"/>
      <c r="D6" s="1"/>
    </row>
    <row r="7" spans="1:4" ht="12.75">
      <c r="A7" s="1" t="s">
        <v>76</v>
      </c>
      <c r="B7" s="1"/>
      <c r="C7" s="1"/>
      <c r="D7" s="31"/>
    </row>
    <row r="8" spans="1:4" ht="12.75">
      <c r="A8" s="1" t="s">
        <v>45</v>
      </c>
      <c r="B8" s="1"/>
      <c r="C8" s="1"/>
      <c r="D8" s="31"/>
    </row>
    <row r="9" spans="1:4" ht="12.75">
      <c r="A9" s="1" t="s">
        <v>46</v>
      </c>
      <c r="B9" s="1"/>
      <c r="C9" s="1"/>
      <c r="D9" s="1"/>
    </row>
    <row r="10" spans="1:4" ht="12.75">
      <c r="A10" s="1" t="s">
        <v>78</v>
      </c>
      <c r="B10" s="1"/>
      <c r="C10" s="1"/>
      <c r="D10" s="1"/>
    </row>
    <row r="11" spans="1:4" ht="12.75">
      <c r="A11" s="8" t="s">
        <v>0</v>
      </c>
      <c r="B11" s="1"/>
      <c r="C11" s="1"/>
      <c r="D11" s="1"/>
    </row>
    <row r="12" spans="1:4" ht="12.75">
      <c r="A12" s="32" t="s">
        <v>1</v>
      </c>
      <c r="B12" s="32" t="s">
        <v>2</v>
      </c>
      <c r="C12" s="2"/>
      <c r="D12" s="1"/>
    </row>
    <row r="13" spans="1:4" ht="12.75">
      <c r="A13" s="3" t="s">
        <v>54</v>
      </c>
      <c r="B13" s="18">
        <v>5500</v>
      </c>
      <c r="C13" s="4"/>
      <c r="D13" s="1"/>
    </row>
    <row r="14" spans="1:4" ht="12.75">
      <c r="A14" s="3" t="s">
        <v>62</v>
      </c>
      <c r="B14" s="18">
        <v>1500</v>
      </c>
      <c r="C14" s="4"/>
      <c r="D14" s="1"/>
    </row>
    <row r="15" spans="1:4" ht="12.75">
      <c r="A15" s="16" t="s">
        <v>65</v>
      </c>
      <c r="B15" s="18" t="s">
        <v>104</v>
      </c>
      <c r="C15" s="4"/>
      <c r="D15" s="1"/>
    </row>
    <row r="16" spans="1:4" ht="12.75">
      <c r="A16" t="s">
        <v>66</v>
      </c>
      <c r="B16" s="18">
        <v>65</v>
      </c>
      <c r="C16" s="4"/>
      <c r="D16" s="1"/>
    </row>
    <row r="17" spans="1:4" ht="12.75">
      <c r="A17" s="3" t="s">
        <v>3</v>
      </c>
      <c r="B17" s="18">
        <v>15000</v>
      </c>
      <c r="C17" s="4"/>
      <c r="D17" s="1"/>
    </row>
    <row r="18" spans="1:4" ht="12.75">
      <c r="A18" s="3" t="s">
        <v>4</v>
      </c>
      <c r="B18" s="18">
        <v>20000</v>
      </c>
      <c r="C18" s="4"/>
      <c r="D18" s="1"/>
    </row>
    <row r="19" spans="1:4" ht="12.75">
      <c r="A19" s="3" t="s">
        <v>5</v>
      </c>
      <c r="B19" s="18">
        <v>10000</v>
      </c>
      <c r="C19" s="4"/>
      <c r="D19" s="1"/>
    </row>
    <row r="20" spans="1:4" ht="12.75">
      <c r="A20" s="3" t="s">
        <v>6</v>
      </c>
      <c r="B20" s="18">
        <v>20000</v>
      </c>
      <c r="C20" s="4"/>
      <c r="D20" s="1"/>
    </row>
    <row r="21" spans="1:4" ht="12.75">
      <c r="A21" s="3" t="s">
        <v>7</v>
      </c>
      <c r="B21" s="18">
        <v>4</v>
      </c>
      <c r="C21" s="4"/>
      <c r="D21" s="1"/>
    </row>
    <row r="22" spans="1:4" ht="25.5">
      <c r="A22" s="5" t="s">
        <v>8</v>
      </c>
      <c r="B22" s="18">
        <f>12000*7/12</f>
        <v>7000</v>
      </c>
      <c r="C22" s="4"/>
      <c r="D22" s="1"/>
    </row>
    <row r="23" spans="1:4" ht="12.75">
      <c r="A23" s="5" t="s">
        <v>9</v>
      </c>
      <c r="B23" s="18">
        <v>2000</v>
      </c>
      <c r="C23" s="4"/>
      <c r="D23" s="1"/>
    </row>
    <row r="24" spans="1:4" ht="12.75">
      <c r="A24" s="3" t="s">
        <v>10</v>
      </c>
      <c r="B24" s="18">
        <v>1500</v>
      </c>
      <c r="C24" s="4"/>
      <c r="D24" s="1"/>
    </row>
    <row r="25" spans="1:4" ht="25.5">
      <c r="A25" s="5" t="s">
        <v>11</v>
      </c>
      <c r="B25" s="19"/>
      <c r="C25" s="4"/>
      <c r="D25" s="1"/>
    </row>
    <row r="26" spans="1:4" ht="12.75">
      <c r="A26" s="1"/>
      <c r="B26" s="20"/>
      <c r="C26" s="1"/>
      <c r="D26" s="1"/>
    </row>
    <row r="27" spans="1:4" ht="12.75">
      <c r="A27" s="1"/>
      <c r="B27" s="1"/>
      <c r="C27" s="1"/>
      <c r="D27" s="1"/>
    </row>
    <row r="28" spans="1:4" ht="12.75">
      <c r="A28" s="8" t="s">
        <v>12</v>
      </c>
      <c r="B28" s="1"/>
      <c r="C28" s="1"/>
      <c r="D28" s="1"/>
    </row>
    <row r="29" spans="1:3" ht="12.75">
      <c r="A29" s="33" t="s">
        <v>13</v>
      </c>
      <c r="B29" s="33" t="s">
        <v>77</v>
      </c>
      <c r="C29" s="1"/>
    </row>
    <row r="30" spans="1:3" ht="12.75">
      <c r="A30" s="6" t="s">
        <v>48</v>
      </c>
      <c r="B30" s="21">
        <v>50</v>
      </c>
      <c r="C30" s="1"/>
    </row>
    <row r="31" spans="1:3" ht="12.75">
      <c r="A31" s="6" t="s">
        <v>15</v>
      </c>
      <c r="B31" s="22">
        <v>30</v>
      </c>
      <c r="C31" s="1"/>
    </row>
    <row r="32" spans="1:3" ht="12.75">
      <c r="A32" s="6" t="s">
        <v>49</v>
      </c>
      <c r="B32" s="22">
        <v>650</v>
      </c>
      <c r="C32" s="1"/>
    </row>
    <row r="33" spans="1:3" ht="12.75">
      <c r="A33" s="6" t="s">
        <v>16</v>
      </c>
      <c r="B33" s="22">
        <v>2</v>
      </c>
      <c r="C33" s="1"/>
    </row>
    <row r="34" spans="1:3" ht="12.75">
      <c r="A34" s="6" t="s">
        <v>17</v>
      </c>
      <c r="B34" s="22">
        <v>1</v>
      </c>
      <c r="C34" s="1"/>
    </row>
    <row r="35" spans="1:3" ht="12.75">
      <c r="A35" s="6" t="s">
        <v>42</v>
      </c>
      <c r="B35" s="22">
        <v>1</v>
      </c>
      <c r="C35" s="1"/>
    </row>
    <row r="36" spans="1:3" ht="12.75">
      <c r="A36" s="3" t="s">
        <v>18</v>
      </c>
      <c r="B36" s="18">
        <v>12</v>
      </c>
      <c r="C36" s="1"/>
    </row>
    <row r="37" spans="1:4" ht="12.75">
      <c r="A37" s="1"/>
      <c r="B37" s="1"/>
      <c r="C37" s="1"/>
      <c r="D37" s="1"/>
    </row>
    <row r="38" spans="1:4" ht="12.75">
      <c r="A38" s="8" t="s">
        <v>19</v>
      </c>
      <c r="B38" s="1"/>
      <c r="C38" s="1"/>
      <c r="D38" s="1"/>
    </row>
    <row r="39" spans="1:4" ht="12.75">
      <c r="A39" s="32" t="s">
        <v>20</v>
      </c>
      <c r="B39" s="33" t="s">
        <v>14</v>
      </c>
      <c r="C39" s="32" t="s">
        <v>21</v>
      </c>
      <c r="D39" s="32" t="s">
        <v>22</v>
      </c>
    </row>
    <row r="40" spans="1:4" ht="12.75">
      <c r="A40" s="3" t="s">
        <v>55</v>
      </c>
      <c r="B40" s="3">
        <v>100</v>
      </c>
      <c r="C40" s="19">
        <v>750</v>
      </c>
      <c r="D40" s="19">
        <f aca="true" t="shared" si="0" ref="D40:D46">B40*C40</f>
        <v>75000</v>
      </c>
    </row>
    <row r="41" spans="1:4" ht="12.75">
      <c r="A41" s="3" t="s">
        <v>57</v>
      </c>
      <c r="B41" s="3">
        <v>1</v>
      </c>
      <c r="C41" s="19">
        <v>19800</v>
      </c>
      <c r="D41" s="19">
        <v>19800</v>
      </c>
    </row>
    <row r="42" spans="1:4" ht="12.75">
      <c r="A42" s="3" t="s">
        <v>58</v>
      </c>
      <c r="B42" s="3">
        <v>100</v>
      </c>
      <c r="C42" s="19">
        <v>200</v>
      </c>
      <c r="D42" s="19">
        <f t="shared" si="0"/>
        <v>20000</v>
      </c>
    </row>
    <row r="43" spans="1:4" ht="12.75">
      <c r="A43" s="3" t="s">
        <v>56</v>
      </c>
      <c r="B43" s="3">
        <v>1</v>
      </c>
      <c r="C43" s="19">
        <v>15000</v>
      </c>
      <c r="D43" s="19">
        <f t="shared" si="0"/>
        <v>15000</v>
      </c>
    </row>
    <row r="44" spans="1:4" ht="12.75">
      <c r="A44" s="3" t="s">
        <v>59</v>
      </c>
      <c r="B44" s="3">
        <v>1</v>
      </c>
      <c r="C44" s="19">
        <v>7000</v>
      </c>
      <c r="D44" s="19">
        <f t="shared" si="0"/>
        <v>7000</v>
      </c>
    </row>
    <row r="45" spans="1:4" ht="12.75">
      <c r="A45" s="3" t="s">
        <v>60</v>
      </c>
      <c r="B45" s="3">
        <v>1</v>
      </c>
      <c r="C45" s="19">
        <v>1500</v>
      </c>
      <c r="D45" s="19">
        <f t="shared" si="0"/>
        <v>1500</v>
      </c>
    </row>
    <row r="46" spans="1:4" ht="12.75">
      <c r="A46" s="3" t="s">
        <v>88</v>
      </c>
      <c r="B46" s="3">
        <v>1</v>
      </c>
      <c r="C46" s="19">
        <v>12000</v>
      </c>
      <c r="D46" s="19">
        <f t="shared" si="0"/>
        <v>12000</v>
      </c>
    </row>
    <row r="47" spans="1:4" ht="12.75">
      <c r="A47" s="1"/>
      <c r="B47" s="1"/>
      <c r="C47" s="7" t="s">
        <v>23</v>
      </c>
      <c r="D47" s="20">
        <f>SUM(D40:D46)</f>
        <v>150300</v>
      </c>
    </row>
    <row r="48" spans="1:4" ht="12.75">
      <c r="A48" s="1"/>
      <c r="B48" s="1"/>
      <c r="C48" s="1"/>
      <c r="D48" s="1"/>
    </row>
    <row r="49" spans="1:4" ht="12.75">
      <c r="A49" s="49" t="s">
        <v>50</v>
      </c>
      <c r="B49" s="49"/>
      <c r="C49" s="49"/>
      <c r="D49" s="49"/>
    </row>
    <row r="50" spans="1:4" ht="25.5">
      <c r="A50" s="36" t="s">
        <v>24</v>
      </c>
      <c r="B50" s="37" t="s">
        <v>51</v>
      </c>
      <c r="C50" s="36" t="s">
        <v>21</v>
      </c>
      <c r="D50" s="36" t="s">
        <v>22</v>
      </c>
    </row>
    <row r="51" spans="1:4" ht="12.75">
      <c r="A51" s="28" t="s">
        <v>25</v>
      </c>
      <c r="B51" s="34">
        <v>23</v>
      </c>
      <c r="C51" s="35">
        <f>B13/1000</f>
        <v>5.5</v>
      </c>
      <c r="D51" s="35">
        <f>C51*B51</f>
        <v>126.5</v>
      </c>
    </row>
    <row r="52" spans="1:4" ht="12.75">
      <c r="A52" s="3" t="s">
        <v>63</v>
      </c>
      <c r="B52" s="29">
        <v>53</v>
      </c>
      <c r="C52" s="30">
        <v>0.57</v>
      </c>
      <c r="D52" s="30">
        <f>C52*B52</f>
        <v>30.209999999999997</v>
      </c>
    </row>
    <row r="53" spans="1:4" ht="12.75">
      <c r="A53" s="16" t="s">
        <v>64</v>
      </c>
      <c r="B53" s="29">
        <v>0.3</v>
      </c>
      <c r="C53" s="30">
        <v>53</v>
      </c>
      <c r="D53" s="30">
        <f>C53*B53</f>
        <v>15.899999999999999</v>
      </c>
    </row>
    <row r="54" spans="1:4" ht="12.75">
      <c r="A54" s="16" t="s">
        <v>67</v>
      </c>
      <c r="B54" s="29">
        <v>0.3</v>
      </c>
      <c r="C54" s="30">
        <f>B16</f>
        <v>65</v>
      </c>
      <c r="D54" s="30">
        <f>C54*B54</f>
        <v>19.5</v>
      </c>
    </row>
    <row r="55" spans="1:4" ht="12.75">
      <c r="A55" s="10"/>
      <c r="B55" s="10"/>
      <c r="C55" s="11" t="s">
        <v>23</v>
      </c>
      <c r="D55" s="23">
        <f>SUM(D51:D54)</f>
        <v>192.11</v>
      </c>
    </row>
    <row r="56" spans="1:4" ht="12.75">
      <c r="A56" s="1"/>
      <c r="B56" s="1"/>
      <c r="C56" s="1"/>
      <c r="D56" s="1"/>
    </row>
    <row r="57" spans="1:4" ht="12.75">
      <c r="A57" s="9" t="s">
        <v>52</v>
      </c>
      <c r="B57" s="9"/>
      <c r="C57" s="9"/>
      <c r="D57" s="12"/>
    </row>
    <row r="58" spans="1:4" ht="12.75">
      <c r="A58" s="33" t="s">
        <v>26</v>
      </c>
      <c r="B58" s="33"/>
      <c r="C58" s="33" t="s">
        <v>27</v>
      </c>
      <c r="D58" s="13"/>
    </row>
    <row r="59" spans="1:4" ht="12.75">
      <c r="A59" s="14" t="s">
        <v>28</v>
      </c>
      <c r="B59" s="15"/>
      <c r="C59" s="24">
        <f>D55*B30*B31</f>
        <v>288165</v>
      </c>
      <c r="D59" s="13"/>
    </row>
    <row r="60" spans="1:4" ht="12.75">
      <c r="A60" s="14" t="s">
        <v>29</v>
      </c>
      <c r="B60" s="15"/>
      <c r="C60" s="24">
        <f>B17*B33</f>
        <v>30000</v>
      </c>
      <c r="D60" s="13"/>
    </row>
    <row r="61" spans="1:4" ht="12.75">
      <c r="A61" s="14" t="s">
        <v>30</v>
      </c>
      <c r="B61" s="15"/>
      <c r="C61" s="24">
        <f>B18*B34</f>
        <v>20000</v>
      </c>
      <c r="D61" s="13"/>
    </row>
    <row r="62" spans="1:4" ht="12.75">
      <c r="A62" s="14" t="s">
        <v>43</v>
      </c>
      <c r="B62" s="15"/>
      <c r="C62" s="24">
        <f>B35*B19</f>
        <v>10000</v>
      </c>
      <c r="D62" s="13"/>
    </row>
    <row r="63" spans="1:4" ht="12.75">
      <c r="A63" s="14" t="s">
        <v>31</v>
      </c>
      <c r="B63" s="15"/>
      <c r="C63" s="24">
        <v>13700</v>
      </c>
      <c r="D63" s="1"/>
    </row>
    <row r="64" spans="1:4" ht="12.75">
      <c r="A64" s="14" t="s">
        <v>32</v>
      </c>
      <c r="B64" s="15"/>
      <c r="C64" s="24">
        <f>B20</f>
        <v>20000</v>
      </c>
      <c r="D64" s="1"/>
    </row>
    <row r="65" spans="1:4" ht="12.75">
      <c r="A65" s="14" t="s">
        <v>33</v>
      </c>
      <c r="B65" s="15"/>
      <c r="C65" s="24">
        <f>B22</f>
        <v>7000</v>
      </c>
      <c r="D65" s="1"/>
    </row>
    <row r="66" spans="1:4" ht="12.75">
      <c r="A66" s="14" t="s">
        <v>34</v>
      </c>
      <c r="B66" s="15"/>
      <c r="C66" s="24">
        <f>B21*B36*B31</f>
        <v>1440</v>
      </c>
      <c r="D66" s="1"/>
    </row>
    <row r="67" spans="1:3" ht="12.75">
      <c r="A67" s="5" t="s">
        <v>9</v>
      </c>
      <c r="B67" s="16"/>
      <c r="C67" s="25">
        <f>B23</f>
        <v>2000</v>
      </c>
    </row>
    <row r="68" spans="1:3" ht="12.75">
      <c r="A68" s="3" t="s">
        <v>10</v>
      </c>
      <c r="B68" s="16"/>
      <c r="C68" s="25">
        <f>B24</f>
        <v>1500</v>
      </c>
    </row>
    <row r="69" ht="12.75">
      <c r="C69" s="20">
        <f>SUM(C59:C68)</f>
        <v>393805</v>
      </c>
    </row>
    <row r="70" ht="12.75">
      <c r="C70" s="17"/>
    </row>
    <row r="71" ht="12.75">
      <c r="A71" s="8" t="s">
        <v>35</v>
      </c>
    </row>
    <row r="72" spans="1:2" ht="12.75">
      <c r="A72" s="32" t="s">
        <v>36</v>
      </c>
      <c r="B72" s="32" t="s">
        <v>22</v>
      </c>
    </row>
    <row r="73" spans="1:2" ht="12.75">
      <c r="A73" s="16" t="s">
        <v>37</v>
      </c>
      <c r="B73" s="25">
        <f>D47</f>
        <v>150300</v>
      </c>
    </row>
    <row r="74" spans="1:2" ht="12.75">
      <c r="A74" s="16" t="s">
        <v>53</v>
      </c>
      <c r="B74" s="25">
        <f>B30*B31*B32</f>
        <v>975000</v>
      </c>
    </row>
    <row r="75" spans="1:2" ht="12.75">
      <c r="A75" s="16" t="s">
        <v>38</v>
      </c>
      <c r="B75" s="25">
        <f>C69</f>
        <v>393805</v>
      </c>
    </row>
    <row r="76" spans="1:2" ht="12.75">
      <c r="A76" s="16" t="s">
        <v>44</v>
      </c>
      <c r="B76" s="25">
        <f>B74-B75</f>
        <v>581195</v>
      </c>
    </row>
    <row r="77" spans="1:2" ht="12.75">
      <c r="A77" s="16" t="s">
        <v>39</v>
      </c>
      <c r="B77" s="26">
        <f>D47/B76</f>
        <v>0.2586051153227402</v>
      </c>
    </row>
    <row r="79" ht="13.5" thickBot="1"/>
    <row r="80" spans="1:4" ht="27.75" customHeight="1" thickBot="1">
      <c r="A80" s="47" t="s">
        <v>68</v>
      </c>
      <c r="B80" s="47"/>
      <c r="C80" s="38">
        <f>D47/B76</f>
        <v>0.2586051153227402</v>
      </c>
      <c r="D80" s="39" t="s">
        <v>40</v>
      </c>
    </row>
    <row r="81" ht="12.75">
      <c r="C81" s="41"/>
    </row>
  </sheetData>
  <sheetProtection/>
  <mergeCells count="5">
    <mergeCell ref="A2:D3"/>
    <mergeCell ref="A80:B80"/>
    <mergeCell ref="A5:D5"/>
    <mergeCell ref="A4:D4"/>
    <mergeCell ref="A49:D4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D80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63.75390625" style="0" customWidth="1"/>
    <col min="2" max="2" width="20.25390625" style="0" customWidth="1"/>
    <col min="3" max="3" width="11.75390625" style="0" customWidth="1"/>
    <col min="4" max="4" width="11.00390625" style="0" customWidth="1"/>
  </cols>
  <sheetData>
    <row r="2" spans="1:4" ht="12.75">
      <c r="A2" s="45" t="s">
        <v>72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5">
      <c r="A4" s="48"/>
      <c r="B4" s="48"/>
      <c r="C4" s="48"/>
      <c r="D4" s="48"/>
    </row>
    <row r="5" spans="1:4" ht="15">
      <c r="A5" s="48"/>
      <c r="B5" s="48"/>
      <c r="C5" s="48"/>
      <c r="D5" s="48"/>
    </row>
    <row r="6" spans="1:4" ht="12.75">
      <c r="A6" s="1"/>
      <c r="B6" s="1"/>
      <c r="C6" s="1"/>
      <c r="D6" s="1"/>
    </row>
    <row r="7" spans="1:4" ht="12.75">
      <c r="A7" s="1" t="s">
        <v>41</v>
      </c>
      <c r="B7" s="1"/>
      <c r="C7" s="1"/>
      <c r="D7" s="27"/>
    </row>
    <row r="8" spans="1:4" ht="12.75">
      <c r="A8" s="1" t="s">
        <v>45</v>
      </c>
      <c r="B8" s="1"/>
      <c r="C8" s="1"/>
      <c r="D8" s="31"/>
    </row>
    <row r="9" spans="1:4" ht="12.75">
      <c r="A9" s="1" t="s">
        <v>46</v>
      </c>
      <c r="B9" s="1"/>
      <c r="C9" s="1"/>
      <c r="D9" s="1"/>
    </row>
    <row r="10" spans="1:4" ht="12.75">
      <c r="A10" s="1" t="s">
        <v>78</v>
      </c>
      <c r="B10" s="1"/>
      <c r="C10" s="1"/>
      <c r="D10" s="1"/>
    </row>
    <row r="11" spans="1:4" ht="12.75">
      <c r="A11" s="8" t="s">
        <v>0</v>
      </c>
      <c r="B11" s="1"/>
      <c r="C11" s="1"/>
      <c r="D11" s="1"/>
    </row>
    <row r="12" spans="1:4" ht="12.75">
      <c r="A12" s="32" t="s">
        <v>1</v>
      </c>
      <c r="B12" s="32" t="s">
        <v>2</v>
      </c>
      <c r="C12" s="2"/>
      <c r="D12" s="1"/>
    </row>
    <row r="13" spans="1:4" ht="12.75">
      <c r="A13" s="3" t="s">
        <v>54</v>
      </c>
      <c r="B13" s="18">
        <v>5500</v>
      </c>
      <c r="C13" s="4"/>
      <c r="D13" s="1"/>
    </row>
    <row r="14" spans="1:4" ht="12.75">
      <c r="A14" s="3" t="s">
        <v>62</v>
      </c>
      <c r="B14" s="18">
        <v>1500</v>
      </c>
      <c r="C14" s="4"/>
      <c r="D14" s="1"/>
    </row>
    <row r="15" spans="1:4" ht="12.75">
      <c r="A15" s="16" t="s">
        <v>65</v>
      </c>
      <c r="B15" s="18" t="s">
        <v>105</v>
      </c>
      <c r="C15" s="4"/>
      <c r="D15" s="1"/>
    </row>
    <row r="16" spans="1:4" ht="12.75">
      <c r="A16" t="s">
        <v>66</v>
      </c>
      <c r="B16" s="18">
        <v>65</v>
      </c>
      <c r="C16" s="4"/>
      <c r="D16" s="1"/>
    </row>
    <row r="17" spans="1:4" ht="12.75">
      <c r="A17" s="3" t="s">
        <v>3</v>
      </c>
      <c r="B17" s="18">
        <v>15000</v>
      </c>
      <c r="C17" s="4"/>
      <c r="D17" s="1"/>
    </row>
    <row r="18" spans="1:4" ht="12.75">
      <c r="A18" s="3" t="s">
        <v>4</v>
      </c>
      <c r="B18" s="18">
        <v>20000</v>
      </c>
      <c r="C18" s="4"/>
      <c r="D18" s="1"/>
    </row>
    <row r="19" spans="1:4" ht="12.75">
      <c r="A19" s="3" t="s">
        <v>5</v>
      </c>
      <c r="B19" s="18">
        <v>15000</v>
      </c>
      <c r="C19" s="4"/>
      <c r="D19" s="1"/>
    </row>
    <row r="20" spans="1:4" ht="12.75">
      <c r="A20" s="3" t="s">
        <v>6</v>
      </c>
      <c r="B20" s="18">
        <v>20000</v>
      </c>
      <c r="C20" s="4"/>
      <c r="D20" s="1"/>
    </row>
    <row r="21" spans="1:4" ht="12.75">
      <c r="A21" s="3" t="s">
        <v>7</v>
      </c>
      <c r="B21" s="18">
        <v>4</v>
      </c>
      <c r="C21" s="4"/>
      <c r="D21" s="1"/>
    </row>
    <row r="22" spans="1:4" ht="28.5" customHeight="1">
      <c r="A22" s="5" t="s">
        <v>8</v>
      </c>
      <c r="B22" s="18">
        <f>12000*7/12</f>
        <v>7000</v>
      </c>
      <c r="C22" s="4"/>
      <c r="D22" s="1"/>
    </row>
    <row r="23" spans="1:4" ht="13.5" customHeight="1">
      <c r="A23" s="5" t="s">
        <v>9</v>
      </c>
      <c r="B23" s="18">
        <v>2000</v>
      </c>
      <c r="C23" s="4"/>
      <c r="D23" s="1"/>
    </row>
    <row r="24" spans="1:4" ht="12.75">
      <c r="A24" s="3" t="s">
        <v>10</v>
      </c>
      <c r="B24" s="18">
        <v>1500</v>
      </c>
      <c r="C24" s="4"/>
      <c r="D24" s="1"/>
    </row>
    <row r="25" spans="1:4" ht="12" customHeight="1">
      <c r="A25" s="5" t="s">
        <v>11</v>
      </c>
      <c r="B25" s="19"/>
      <c r="C25" s="4"/>
      <c r="D25" s="1"/>
    </row>
    <row r="26" spans="1:4" ht="12.75" customHeight="1">
      <c r="A26" s="1"/>
      <c r="B26" s="20"/>
      <c r="C26" s="1"/>
      <c r="D26" s="1"/>
    </row>
    <row r="27" spans="1:4" ht="12.75" customHeight="1">
      <c r="A27" s="1"/>
      <c r="B27" s="1"/>
      <c r="C27" s="1"/>
      <c r="D27" s="1"/>
    </row>
    <row r="28" spans="1:4" ht="12.75" customHeight="1">
      <c r="A28" s="8" t="s">
        <v>12</v>
      </c>
      <c r="B28" s="1"/>
      <c r="C28" s="1"/>
      <c r="D28" s="1"/>
    </row>
    <row r="29" spans="1:3" ht="12.75" customHeight="1">
      <c r="A29" s="33" t="s">
        <v>13</v>
      </c>
      <c r="B29" s="33" t="s">
        <v>77</v>
      </c>
      <c r="C29" s="1"/>
    </row>
    <row r="30" spans="1:3" ht="12.75" customHeight="1">
      <c r="A30" s="6" t="s">
        <v>48</v>
      </c>
      <c r="B30" s="21">
        <v>40</v>
      </c>
      <c r="C30" s="1"/>
    </row>
    <row r="31" spans="1:3" ht="12.75" customHeight="1">
      <c r="A31" s="6" t="s">
        <v>15</v>
      </c>
      <c r="B31" s="22">
        <v>30</v>
      </c>
      <c r="C31" s="1"/>
    </row>
    <row r="32" spans="1:3" ht="12.75" customHeight="1">
      <c r="A32" s="6" t="s">
        <v>49</v>
      </c>
      <c r="B32" s="22">
        <v>1000</v>
      </c>
      <c r="C32" s="1"/>
    </row>
    <row r="33" spans="1:3" ht="12.75" customHeight="1">
      <c r="A33" s="6" t="s">
        <v>16</v>
      </c>
      <c r="B33" s="22">
        <v>2</v>
      </c>
      <c r="C33" s="1"/>
    </row>
    <row r="34" spans="1:3" ht="12.75" customHeight="1">
      <c r="A34" s="6" t="s">
        <v>17</v>
      </c>
      <c r="B34" s="22">
        <v>1</v>
      </c>
      <c r="C34" s="1"/>
    </row>
    <row r="35" spans="1:3" ht="12.75" customHeight="1">
      <c r="A35" s="6" t="s">
        <v>42</v>
      </c>
      <c r="B35" s="22">
        <v>1</v>
      </c>
      <c r="C35" s="1"/>
    </row>
    <row r="36" spans="1:3" ht="12.75" customHeight="1">
      <c r="A36" s="3" t="s">
        <v>18</v>
      </c>
      <c r="B36" s="18">
        <v>12</v>
      </c>
      <c r="C36" s="1"/>
    </row>
    <row r="37" spans="1:4" ht="12.75">
      <c r="A37" s="1"/>
      <c r="B37" s="1"/>
      <c r="C37" s="1"/>
      <c r="D37" s="1"/>
    </row>
    <row r="38" spans="1:4" ht="12.75">
      <c r="A38" s="8" t="s">
        <v>19</v>
      </c>
      <c r="B38" s="1"/>
      <c r="C38" s="1"/>
      <c r="D38" s="1"/>
    </row>
    <row r="39" spans="1:4" ht="12.75">
      <c r="A39" s="32" t="s">
        <v>20</v>
      </c>
      <c r="B39" s="33" t="s">
        <v>14</v>
      </c>
      <c r="C39" s="32" t="s">
        <v>21</v>
      </c>
      <c r="D39" s="32" t="s">
        <v>22</v>
      </c>
    </row>
    <row r="40" spans="1:4" ht="12.75">
      <c r="A40" s="3" t="s">
        <v>80</v>
      </c>
      <c r="B40" s="3">
        <v>40</v>
      </c>
      <c r="C40" s="19">
        <v>750</v>
      </c>
      <c r="D40" s="19">
        <f aca="true" t="shared" si="0" ref="D40:D46">B40*C40</f>
        <v>30000</v>
      </c>
    </row>
    <row r="41" spans="1:4" ht="12.75">
      <c r="A41" s="3" t="s">
        <v>57</v>
      </c>
      <c r="B41" s="3">
        <v>1</v>
      </c>
      <c r="C41" s="19">
        <v>19800</v>
      </c>
      <c r="D41" s="19">
        <f t="shared" si="0"/>
        <v>19800</v>
      </c>
    </row>
    <row r="42" spans="1:4" ht="12.75">
      <c r="A42" s="3" t="s">
        <v>58</v>
      </c>
      <c r="B42" s="3">
        <v>100</v>
      </c>
      <c r="C42" s="19">
        <v>200</v>
      </c>
      <c r="D42" s="19">
        <f t="shared" si="0"/>
        <v>20000</v>
      </c>
    </row>
    <row r="43" spans="1:4" ht="12.75">
      <c r="A43" s="3" t="s">
        <v>56</v>
      </c>
      <c r="B43" s="3">
        <v>1</v>
      </c>
      <c r="C43" s="19">
        <v>15000</v>
      </c>
      <c r="D43" s="19">
        <f t="shared" si="0"/>
        <v>15000</v>
      </c>
    </row>
    <row r="44" spans="1:4" ht="12.75">
      <c r="A44" s="3" t="s">
        <v>59</v>
      </c>
      <c r="B44" s="3">
        <v>1</v>
      </c>
      <c r="C44" s="19">
        <v>7000</v>
      </c>
      <c r="D44" s="19">
        <f t="shared" si="0"/>
        <v>7000</v>
      </c>
    </row>
    <row r="45" spans="1:4" ht="12.75">
      <c r="A45" s="3" t="s">
        <v>60</v>
      </c>
      <c r="B45" s="3">
        <v>1</v>
      </c>
      <c r="C45" s="19">
        <v>1500</v>
      </c>
      <c r="D45" s="19">
        <f>B45*C45</f>
        <v>1500</v>
      </c>
    </row>
    <row r="46" spans="1:4" ht="12.75">
      <c r="A46" s="3" t="s">
        <v>61</v>
      </c>
      <c r="B46" s="3">
        <v>1</v>
      </c>
      <c r="C46" s="19">
        <v>12000</v>
      </c>
      <c r="D46" s="19">
        <f t="shared" si="0"/>
        <v>12000</v>
      </c>
    </row>
    <row r="47" spans="1:4" ht="12.75">
      <c r="A47" s="1"/>
      <c r="B47" s="1"/>
      <c r="C47" s="7" t="s">
        <v>23</v>
      </c>
      <c r="D47" s="20">
        <f>SUM(D40:D46)</f>
        <v>105300</v>
      </c>
    </row>
    <row r="48" spans="1:4" ht="12.75">
      <c r="A48" s="1"/>
      <c r="B48" s="1"/>
      <c r="C48" s="1"/>
      <c r="D48" s="1"/>
    </row>
    <row r="49" spans="1:4" ht="12.75">
      <c r="A49" s="49" t="s">
        <v>83</v>
      </c>
      <c r="B49" s="49"/>
      <c r="C49" s="49"/>
      <c r="D49" s="49"/>
    </row>
    <row r="50" spans="1:4" ht="12" customHeight="1">
      <c r="A50" s="36" t="s">
        <v>24</v>
      </c>
      <c r="B50" s="37" t="s">
        <v>51</v>
      </c>
      <c r="C50" s="36" t="s">
        <v>21</v>
      </c>
      <c r="D50" s="36" t="s">
        <v>22</v>
      </c>
    </row>
    <row r="51" spans="1:4" ht="12.75" customHeight="1">
      <c r="A51" s="28" t="s">
        <v>25</v>
      </c>
      <c r="B51" s="34">
        <v>23</v>
      </c>
      <c r="C51" s="35">
        <f>B13/1000</f>
        <v>5.5</v>
      </c>
      <c r="D51" s="35">
        <f>C51*B51</f>
        <v>126.5</v>
      </c>
    </row>
    <row r="52" spans="1:4" ht="12.75">
      <c r="A52" s="3" t="s">
        <v>63</v>
      </c>
      <c r="B52" s="29">
        <v>40</v>
      </c>
      <c r="C52" s="30">
        <v>0.57</v>
      </c>
      <c r="D52" s="30">
        <f>C52*B52</f>
        <v>22.799999999999997</v>
      </c>
    </row>
    <row r="53" spans="1:4" ht="12.75">
      <c r="A53" s="16" t="s">
        <v>64</v>
      </c>
      <c r="B53" s="29">
        <v>0.3</v>
      </c>
      <c r="C53" s="30" t="s">
        <v>105</v>
      </c>
      <c r="D53" s="30"/>
    </row>
    <row r="54" spans="1:4" ht="12.75">
      <c r="A54" s="16" t="s">
        <v>67</v>
      </c>
      <c r="B54" s="29">
        <v>0.4</v>
      </c>
      <c r="C54" s="30">
        <f>B16</f>
        <v>65</v>
      </c>
      <c r="D54" s="30">
        <f>C54*B54</f>
        <v>26</v>
      </c>
    </row>
    <row r="55" spans="1:4" ht="12.75">
      <c r="A55" s="10"/>
      <c r="B55" s="10"/>
      <c r="C55" s="11" t="s">
        <v>23</v>
      </c>
      <c r="D55" s="23">
        <f>SUM(D51:D54)</f>
        <v>175.3</v>
      </c>
    </row>
    <row r="56" spans="1:4" ht="12.75">
      <c r="A56" s="1"/>
      <c r="B56" s="1"/>
      <c r="C56" s="1"/>
      <c r="D56" s="1"/>
    </row>
    <row r="57" spans="1:4" ht="12.75">
      <c r="A57" s="9" t="s">
        <v>52</v>
      </c>
      <c r="B57" s="9"/>
      <c r="C57" s="9"/>
      <c r="D57" s="12"/>
    </row>
    <row r="58" spans="1:4" ht="12.75">
      <c r="A58" s="33" t="s">
        <v>26</v>
      </c>
      <c r="B58" s="33"/>
      <c r="C58" s="33" t="s">
        <v>27</v>
      </c>
      <c r="D58" s="13"/>
    </row>
    <row r="59" spans="1:4" ht="12.75" customHeight="1">
      <c r="A59" s="14" t="s">
        <v>28</v>
      </c>
      <c r="B59" s="15"/>
      <c r="C59" s="24">
        <f>D55*B30*B31</f>
        <v>210360</v>
      </c>
      <c r="D59" s="13"/>
    </row>
    <row r="60" spans="1:4" ht="12.75" customHeight="1">
      <c r="A60" s="14" t="s">
        <v>29</v>
      </c>
      <c r="B60" s="15"/>
      <c r="C60" s="24">
        <f>B17*B33</f>
        <v>30000</v>
      </c>
      <c r="D60" s="13"/>
    </row>
    <row r="61" spans="1:4" ht="12.75" customHeight="1">
      <c r="A61" s="14" t="s">
        <v>30</v>
      </c>
      <c r="B61" s="15"/>
      <c r="C61" s="24">
        <f>B18*B34</f>
        <v>20000</v>
      </c>
      <c r="D61" s="13"/>
    </row>
    <row r="62" spans="1:4" ht="12.75" customHeight="1">
      <c r="A62" s="14" t="s">
        <v>43</v>
      </c>
      <c r="B62" s="15"/>
      <c r="C62" s="24">
        <f>B35*B19</f>
        <v>15000</v>
      </c>
      <c r="D62" s="13"/>
    </row>
    <row r="63" spans="1:4" ht="12.75" customHeight="1">
      <c r="A63" s="14" t="s">
        <v>31</v>
      </c>
      <c r="B63" s="15"/>
      <c r="C63" s="24">
        <v>13700</v>
      </c>
      <c r="D63" s="1"/>
    </row>
    <row r="64" spans="1:4" ht="12.75" customHeight="1">
      <c r="A64" s="14" t="s">
        <v>32</v>
      </c>
      <c r="B64" s="15"/>
      <c r="C64" s="24">
        <f>B20</f>
        <v>20000</v>
      </c>
      <c r="D64" s="1"/>
    </row>
    <row r="65" spans="1:4" ht="12.75" customHeight="1">
      <c r="A65" s="14" t="s">
        <v>33</v>
      </c>
      <c r="B65" s="15"/>
      <c r="C65" s="24">
        <f>B22</f>
        <v>7000</v>
      </c>
      <c r="D65" s="1"/>
    </row>
    <row r="66" spans="1:4" ht="12.75" customHeight="1">
      <c r="A66" s="14" t="s">
        <v>34</v>
      </c>
      <c r="B66" s="15"/>
      <c r="C66" s="24">
        <f>B21*B36*B31</f>
        <v>1440</v>
      </c>
      <c r="D66" s="1"/>
    </row>
    <row r="67" spans="1:3" ht="12.75" customHeight="1">
      <c r="A67" s="5" t="s">
        <v>9</v>
      </c>
      <c r="B67" s="16"/>
      <c r="C67" s="25">
        <f>B23</f>
        <v>2000</v>
      </c>
    </row>
    <row r="68" spans="1:3" ht="12.75">
      <c r="A68" s="3" t="s">
        <v>10</v>
      </c>
      <c r="B68" s="16"/>
      <c r="C68" s="25">
        <f>B24</f>
        <v>1500</v>
      </c>
    </row>
    <row r="69" ht="12.75">
      <c r="C69" s="20">
        <f>SUM(C59:C68)</f>
        <v>321000</v>
      </c>
    </row>
    <row r="70" ht="12.75">
      <c r="C70" s="17"/>
    </row>
    <row r="71" ht="12.75">
      <c r="A71" s="8" t="s">
        <v>35</v>
      </c>
    </row>
    <row r="72" spans="1:2" ht="12.75">
      <c r="A72" s="32" t="s">
        <v>36</v>
      </c>
      <c r="B72" s="32" t="s">
        <v>22</v>
      </c>
    </row>
    <row r="73" spans="1:2" ht="12.75">
      <c r="A73" s="16" t="s">
        <v>37</v>
      </c>
      <c r="B73" s="25">
        <f>D47</f>
        <v>105300</v>
      </c>
    </row>
    <row r="74" spans="1:2" ht="12.75">
      <c r="A74" s="16" t="s">
        <v>53</v>
      </c>
      <c r="B74" s="25">
        <f>B30*B31*B32</f>
        <v>1200000</v>
      </c>
    </row>
    <row r="75" spans="1:2" ht="12.75">
      <c r="A75" s="16" t="s">
        <v>38</v>
      </c>
      <c r="B75" s="25">
        <f>C69</f>
        <v>321000</v>
      </c>
    </row>
    <row r="76" spans="1:2" ht="12.75">
      <c r="A76" s="16" t="s">
        <v>44</v>
      </c>
      <c r="B76" s="25">
        <f>B74-B75</f>
        <v>879000</v>
      </c>
    </row>
    <row r="77" spans="1:2" ht="12.75">
      <c r="A77" s="16" t="s">
        <v>39</v>
      </c>
      <c r="B77" s="26">
        <f>D47/B76</f>
        <v>0.11979522184300341</v>
      </c>
    </row>
    <row r="79" spans="1:2" ht="13.5" thickBot="1">
      <c r="A79" s="47" t="s">
        <v>73</v>
      </c>
      <c r="B79" s="50"/>
    </row>
    <row r="80" spans="1:4" ht="13.5" customHeight="1" thickBot="1">
      <c r="A80" s="50"/>
      <c r="B80" s="50"/>
      <c r="C80" s="38">
        <f>D47/B76</f>
        <v>0.11979522184300341</v>
      </c>
      <c r="D80" s="39" t="s">
        <v>40</v>
      </c>
    </row>
  </sheetData>
  <sheetProtection/>
  <mergeCells count="5">
    <mergeCell ref="A79:B80"/>
    <mergeCell ref="A2:D3"/>
    <mergeCell ref="A4:D4"/>
    <mergeCell ref="A5:D5"/>
    <mergeCell ref="A49:D49"/>
  </mergeCells>
  <printOptions/>
  <pageMargins left="0.75" right="0.75" top="1" bottom="1" header="0.5" footer="0.5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D82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64.875" style="0" customWidth="1"/>
    <col min="2" max="2" width="19.375" style="0" customWidth="1"/>
    <col min="3" max="3" width="14.75390625" style="0" customWidth="1"/>
    <col min="4" max="4" width="13.75390625" style="0" customWidth="1"/>
  </cols>
  <sheetData>
    <row r="2" spans="1:4" ht="12.75">
      <c r="A2" s="45" t="s">
        <v>75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5">
      <c r="A4" s="48"/>
      <c r="B4" s="48"/>
      <c r="C4" s="48"/>
      <c r="D4" s="48"/>
    </row>
    <row r="5" spans="1:4" ht="15">
      <c r="A5" s="48"/>
      <c r="B5" s="48"/>
      <c r="C5" s="48"/>
      <c r="D5" s="48"/>
    </row>
    <row r="6" spans="1:4" ht="12.75">
      <c r="A6" s="1"/>
      <c r="B6" s="1"/>
      <c r="C6" s="1"/>
      <c r="D6" s="1"/>
    </row>
    <row r="7" spans="1:4" ht="12.75">
      <c r="A7" s="1" t="s">
        <v>76</v>
      </c>
      <c r="B7" s="1"/>
      <c r="C7" s="1"/>
      <c r="D7" s="27"/>
    </row>
    <row r="8" spans="1:4" ht="12.75">
      <c r="A8" s="1" t="s">
        <v>45</v>
      </c>
      <c r="B8" s="1"/>
      <c r="C8" s="1"/>
      <c r="D8" s="31"/>
    </row>
    <row r="9" spans="1:4" ht="12.75">
      <c r="A9" s="1" t="s">
        <v>46</v>
      </c>
      <c r="B9" s="1"/>
      <c r="C9" s="1"/>
      <c r="D9" s="1"/>
    </row>
    <row r="10" spans="1:4" ht="12.75">
      <c r="A10" s="1" t="s">
        <v>78</v>
      </c>
      <c r="B10" s="1"/>
      <c r="C10" s="1"/>
      <c r="D10" s="1"/>
    </row>
    <row r="11" spans="1:4" ht="12.75">
      <c r="A11" s="8" t="s">
        <v>0</v>
      </c>
      <c r="B11" s="1"/>
      <c r="C11" s="1"/>
      <c r="D11" s="1"/>
    </row>
    <row r="12" spans="1:4" ht="12.75">
      <c r="A12" s="32" t="s">
        <v>1</v>
      </c>
      <c r="B12" s="32" t="s">
        <v>2</v>
      </c>
      <c r="C12" s="2"/>
      <c r="D12" s="1"/>
    </row>
    <row r="13" spans="1:4" ht="12.75">
      <c r="A13" s="3" t="s">
        <v>54</v>
      </c>
      <c r="B13" s="18">
        <v>5500</v>
      </c>
      <c r="C13" s="4"/>
      <c r="D13" s="1"/>
    </row>
    <row r="14" spans="1:4" ht="12.75">
      <c r="A14" s="3" t="s">
        <v>62</v>
      </c>
      <c r="B14" s="18">
        <v>1500</v>
      </c>
      <c r="C14" s="4"/>
      <c r="D14" s="1"/>
    </row>
    <row r="15" spans="1:4" ht="12.75">
      <c r="A15" s="16" t="s">
        <v>65</v>
      </c>
      <c r="B15" s="18" t="s">
        <v>106</v>
      </c>
      <c r="C15" s="4"/>
      <c r="D15" s="1"/>
    </row>
    <row r="16" spans="1:4" ht="12.75">
      <c r="A16" t="s">
        <v>66</v>
      </c>
      <c r="B16" s="40">
        <v>65</v>
      </c>
      <c r="C16" s="4"/>
      <c r="D16" s="1"/>
    </row>
    <row r="17" spans="1:4" ht="12.75">
      <c r="A17" s="16" t="s">
        <v>71</v>
      </c>
      <c r="B17" s="18">
        <v>5.5</v>
      </c>
      <c r="C17" s="4"/>
      <c r="D17" s="1"/>
    </row>
    <row r="18" spans="1:4" ht="12.75">
      <c r="A18" s="3" t="s">
        <v>3</v>
      </c>
      <c r="B18" s="18">
        <v>8000</v>
      </c>
      <c r="C18" s="4"/>
      <c r="D18" s="1"/>
    </row>
    <row r="19" spans="1:4" ht="12.75">
      <c r="A19" s="3" t="s">
        <v>4</v>
      </c>
      <c r="B19" s="18">
        <v>10000</v>
      </c>
      <c r="C19" s="4"/>
      <c r="D19" s="1"/>
    </row>
    <row r="20" spans="1:4" ht="12.75">
      <c r="A20" s="3" t="s">
        <v>5</v>
      </c>
      <c r="B20" s="18">
        <v>15000</v>
      </c>
      <c r="C20" s="4"/>
      <c r="D20" s="1"/>
    </row>
    <row r="21" spans="1:4" ht="12.75">
      <c r="A21" s="3" t="s">
        <v>6</v>
      </c>
      <c r="B21" s="18">
        <v>20000</v>
      </c>
      <c r="C21" s="4"/>
      <c r="D21" s="1"/>
    </row>
    <row r="22" spans="1:4" ht="12.75">
      <c r="A22" s="3" t="s">
        <v>7</v>
      </c>
      <c r="B22" s="18">
        <v>4</v>
      </c>
      <c r="C22" s="4"/>
      <c r="D22" s="1"/>
    </row>
    <row r="23" spans="1:4" ht="25.5">
      <c r="A23" s="5" t="s">
        <v>8</v>
      </c>
      <c r="B23" s="18">
        <f>12000*7/12</f>
        <v>7000</v>
      </c>
      <c r="C23" s="4"/>
      <c r="D23" s="1"/>
    </row>
    <row r="24" spans="1:4" ht="25.5">
      <c r="A24" s="5" t="s">
        <v>9</v>
      </c>
      <c r="B24" s="18">
        <v>2000</v>
      </c>
      <c r="C24" s="4"/>
      <c r="D24" s="1"/>
    </row>
    <row r="25" spans="1:4" ht="12.75">
      <c r="A25" s="3" t="s">
        <v>10</v>
      </c>
      <c r="B25" s="18">
        <v>1500</v>
      </c>
      <c r="C25" s="4"/>
      <c r="D25" s="1"/>
    </row>
    <row r="26" spans="1:4" ht="25.5">
      <c r="A26" s="5" t="s">
        <v>11</v>
      </c>
      <c r="B26" s="19"/>
      <c r="C26" s="4"/>
      <c r="D26" s="1"/>
    </row>
    <row r="27" spans="1:4" ht="12.75">
      <c r="A27" s="1"/>
      <c r="B27" s="20"/>
      <c r="C27" s="1"/>
      <c r="D27" s="1"/>
    </row>
    <row r="28" spans="1:4" ht="12.75">
      <c r="A28" s="1"/>
      <c r="B28" s="1"/>
      <c r="C28" s="1"/>
      <c r="D28" s="1"/>
    </row>
    <row r="29" spans="1:4" ht="12.75">
      <c r="A29" s="8" t="s">
        <v>12</v>
      </c>
      <c r="B29" s="1"/>
      <c r="C29" s="1"/>
      <c r="D29" s="1"/>
    </row>
    <row r="30" spans="1:3" ht="12.75">
      <c r="A30" s="33" t="s">
        <v>13</v>
      </c>
      <c r="B30" s="33" t="s">
        <v>77</v>
      </c>
      <c r="C30" s="1"/>
    </row>
    <row r="31" spans="1:3" ht="12.75">
      <c r="A31" s="6" t="s">
        <v>69</v>
      </c>
      <c r="B31" s="21">
        <v>50</v>
      </c>
      <c r="C31" s="1"/>
    </row>
    <row r="32" spans="1:3" ht="12.75">
      <c r="A32" s="6" t="s">
        <v>15</v>
      </c>
      <c r="B32" s="22">
        <v>30</v>
      </c>
      <c r="C32" s="1"/>
    </row>
    <row r="33" spans="1:3" ht="12.75">
      <c r="A33" s="6" t="s">
        <v>74</v>
      </c>
      <c r="B33" s="22">
        <v>700</v>
      </c>
      <c r="C33" s="1"/>
    </row>
    <row r="34" spans="1:3" ht="12.75">
      <c r="A34" s="6" t="s">
        <v>16</v>
      </c>
      <c r="B34" s="22">
        <v>2</v>
      </c>
      <c r="C34" s="1"/>
    </row>
    <row r="35" spans="1:3" ht="12.75">
      <c r="A35" s="6" t="s">
        <v>17</v>
      </c>
      <c r="B35" s="22">
        <v>1</v>
      </c>
      <c r="C35" s="1"/>
    </row>
    <row r="36" spans="1:3" ht="12.75">
      <c r="A36" s="6" t="s">
        <v>42</v>
      </c>
      <c r="B36" s="22">
        <v>1</v>
      </c>
      <c r="C36" s="1"/>
    </row>
    <row r="37" spans="1:3" ht="12.75">
      <c r="A37" s="3" t="s">
        <v>18</v>
      </c>
      <c r="B37" s="18">
        <v>12</v>
      </c>
      <c r="C37" s="1"/>
    </row>
    <row r="38" spans="1:4" ht="12.75">
      <c r="A38" s="1"/>
      <c r="B38" s="1"/>
      <c r="C38" s="1"/>
      <c r="D38" s="1"/>
    </row>
    <row r="39" spans="1:4" ht="12.75">
      <c r="A39" s="8" t="s">
        <v>19</v>
      </c>
      <c r="B39" s="1"/>
      <c r="C39" s="1"/>
      <c r="D39" s="1"/>
    </row>
    <row r="40" spans="1:4" ht="12.75">
      <c r="A40" s="32" t="s">
        <v>20</v>
      </c>
      <c r="B40" s="33" t="s">
        <v>14</v>
      </c>
      <c r="C40" s="32" t="s">
        <v>21</v>
      </c>
      <c r="D40" s="32" t="s">
        <v>22</v>
      </c>
    </row>
    <row r="41" spans="1:4" ht="12.75">
      <c r="A41" s="3" t="s">
        <v>55</v>
      </c>
      <c r="B41" s="3">
        <v>50</v>
      </c>
      <c r="C41" s="19">
        <v>750</v>
      </c>
      <c r="D41" s="19">
        <f aca="true" t="shared" si="0" ref="D41:D47">B41*C41</f>
        <v>37500</v>
      </c>
    </row>
    <row r="42" spans="1:4" ht="12.75">
      <c r="A42" s="3" t="s">
        <v>57</v>
      </c>
      <c r="B42" s="3">
        <v>1</v>
      </c>
      <c r="C42" s="19">
        <v>19800</v>
      </c>
      <c r="D42" s="19">
        <f t="shared" si="0"/>
        <v>19800</v>
      </c>
    </row>
    <row r="43" spans="1:4" ht="12.75">
      <c r="A43" s="3" t="s">
        <v>58</v>
      </c>
      <c r="B43" s="3">
        <v>50</v>
      </c>
      <c r="C43" s="19">
        <v>200</v>
      </c>
      <c r="D43" s="19">
        <f t="shared" si="0"/>
        <v>10000</v>
      </c>
    </row>
    <row r="44" spans="1:4" ht="12.75">
      <c r="A44" s="3" t="s">
        <v>56</v>
      </c>
      <c r="B44" s="3">
        <v>1</v>
      </c>
      <c r="C44" s="19">
        <v>15000</v>
      </c>
      <c r="D44" s="19">
        <f t="shared" si="0"/>
        <v>15000</v>
      </c>
    </row>
    <row r="45" spans="1:4" ht="12.75">
      <c r="A45" s="3" t="s">
        <v>59</v>
      </c>
      <c r="B45" s="3">
        <v>1</v>
      </c>
      <c r="C45" s="19">
        <v>7000</v>
      </c>
      <c r="D45" s="19">
        <f t="shared" si="0"/>
        <v>7000</v>
      </c>
    </row>
    <row r="46" spans="1:4" ht="12.75">
      <c r="A46" s="3" t="s">
        <v>60</v>
      </c>
      <c r="B46" s="3">
        <v>1</v>
      </c>
      <c r="C46" s="19">
        <v>1500</v>
      </c>
      <c r="D46" s="19">
        <f>B46*C46</f>
        <v>1500</v>
      </c>
    </row>
    <row r="47" spans="1:4" ht="12.75">
      <c r="A47" s="3" t="s">
        <v>61</v>
      </c>
      <c r="B47" s="3">
        <v>1</v>
      </c>
      <c r="C47" s="19">
        <v>12000</v>
      </c>
      <c r="D47" s="19">
        <f t="shared" si="0"/>
        <v>12000</v>
      </c>
    </row>
    <row r="48" spans="1:4" ht="12.75">
      <c r="A48" s="1"/>
      <c r="B48" s="1"/>
      <c r="C48" s="7" t="s">
        <v>23</v>
      </c>
      <c r="D48" s="20">
        <f>SUM(D41:D47)</f>
        <v>102800</v>
      </c>
    </row>
    <row r="49" spans="1:4" ht="12.75">
      <c r="A49" s="1"/>
      <c r="B49" s="1"/>
      <c r="C49" s="1"/>
      <c r="D49" s="1"/>
    </row>
    <row r="50" spans="1:4" ht="12.75">
      <c r="A50" s="49" t="s">
        <v>84</v>
      </c>
      <c r="B50" s="49"/>
      <c r="C50" s="49"/>
      <c r="D50" s="49"/>
    </row>
    <row r="51" spans="1:4" ht="12.75">
      <c r="A51" s="36" t="s">
        <v>24</v>
      </c>
      <c r="B51" s="37" t="s">
        <v>85</v>
      </c>
      <c r="C51" s="36" t="s">
        <v>21</v>
      </c>
      <c r="D51" s="36" t="s">
        <v>22</v>
      </c>
    </row>
    <row r="52" spans="1:4" ht="12.75">
      <c r="A52" s="28" t="s">
        <v>25</v>
      </c>
      <c r="B52" s="34">
        <v>23</v>
      </c>
      <c r="C52" s="35">
        <f>B13/1000</f>
        <v>5.5</v>
      </c>
      <c r="D52" s="35">
        <f>C52*B52</f>
        <v>126.5</v>
      </c>
    </row>
    <row r="53" spans="1:4" ht="12.75">
      <c r="A53" s="3" t="s">
        <v>63</v>
      </c>
      <c r="B53" s="29">
        <v>53</v>
      </c>
      <c r="C53" s="30">
        <f>B14/1000</f>
        <v>1.5</v>
      </c>
      <c r="D53" s="30">
        <f>C53*B53</f>
        <v>79.5</v>
      </c>
    </row>
    <row r="54" spans="1:4" ht="12.75">
      <c r="A54" s="16" t="s">
        <v>64</v>
      </c>
      <c r="B54" s="29">
        <v>0.3</v>
      </c>
      <c r="C54" s="30" t="s">
        <v>105</v>
      </c>
      <c r="D54" s="30"/>
    </row>
    <row r="55" spans="1:4" ht="12.75">
      <c r="A55" s="16" t="s">
        <v>67</v>
      </c>
      <c r="B55" s="29">
        <v>0.3</v>
      </c>
      <c r="C55" s="30">
        <f>B16</f>
        <v>65</v>
      </c>
      <c r="D55" s="30">
        <f>C55*B55</f>
        <v>19.5</v>
      </c>
    </row>
    <row r="56" spans="1:4" ht="12.75">
      <c r="A56" s="16" t="s">
        <v>70</v>
      </c>
      <c r="B56" s="29">
        <v>3.6</v>
      </c>
      <c r="C56" s="30">
        <f>B17</f>
        <v>5.5</v>
      </c>
      <c r="D56" s="30">
        <f>C56*B56</f>
        <v>19.8</v>
      </c>
    </row>
    <row r="57" spans="1:4" ht="12.75">
      <c r="A57" s="10"/>
      <c r="B57" s="10"/>
      <c r="C57" s="11" t="s">
        <v>23</v>
      </c>
      <c r="D57" s="23">
        <f>SUM(D52:D56)</f>
        <v>245.3</v>
      </c>
    </row>
    <row r="58" spans="1:4" ht="12.75">
      <c r="A58" s="1"/>
      <c r="B58" s="1"/>
      <c r="C58" s="1"/>
      <c r="D58" s="1"/>
    </row>
    <row r="59" spans="1:4" ht="12.75">
      <c r="A59" s="9" t="s">
        <v>52</v>
      </c>
      <c r="B59" s="9"/>
      <c r="C59" s="9"/>
      <c r="D59" s="12"/>
    </row>
    <row r="60" spans="1:4" ht="12.75">
      <c r="A60" s="33" t="s">
        <v>26</v>
      </c>
      <c r="B60" s="33"/>
      <c r="C60" s="33" t="s">
        <v>27</v>
      </c>
      <c r="D60" s="13"/>
    </row>
    <row r="61" spans="1:4" ht="12.75">
      <c r="A61" s="14" t="s">
        <v>28</v>
      </c>
      <c r="B61" s="15"/>
      <c r="C61" s="24">
        <f>D57*B31*B32</f>
        <v>367950</v>
      </c>
      <c r="D61" s="13"/>
    </row>
    <row r="62" spans="1:4" ht="12.75">
      <c r="A62" s="14" t="s">
        <v>29</v>
      </c>
      <c r="B62" s="15"/>
      <c r="C62" s="24">
        <f>B18*B34</f>
        <v>16000</v>
      </c>
      <c r="D62" s="13"/>
    </row>
    <row r="63" spans="1:4" ht="12.75">
      <c r="A63" s="14" t="s">
        <v>30</v>
      </c>
      <c r="B63" s="15"/>
      <c r="C63" s="24">
        <f>B19*B35</f>
        <v>10000</v>
      </c>
      <c r="D63" s="13"/>
    </row>
    <row r="64" spans="1:4" ht="12.75">
      <c r="A64" s="14" t="s">
        <v>43</v>
      </c>
      <c r="B64" s="15"/>
      <c r="C64" s="24">
        <f>B36*B20</f>
        <v>15000</v>
      </c>
      <c r="D64" s="13"/>
    </row>
    <row r="65" spans="1:4" ht="12.75">
      <c r="A65" s="14" t="s">
        <v>31</v>
      </c>
      <c r="B65" s="15"/>
      <c r="C65" s="24">
        <v>13700</v>
      </c>
      <c r="D65" s="1"/>
    </row>
    <row r="66" spans="1:4" ht="12.75">
      <c r="A66" s="14" t="s">
        <v>32</v>
      </c>
      <c r="B66" s="15"/>
      <c r="C66" s="24">
        <f>B21</f>
        <v>20000</v>
      </c>
      <c r="D66" s="1"/>
    </row>
    <row r="67" spans="1:4" ht="12.75">
      <c r="A67" s="14" t="s">
        <v>33</v>
      </c>
      <c r="B67" s="15"/>
      <c r="C67" s="24">
        <f>B23</f>
        <v>7000</v>
      </c>
      <c r="D67" s="1"/>
    </row>
    <row r="68" spans="1:4" ht="12.75">
      <c r="A68" s="14" t="s">
        <v>34</v>
      </c>
      <c r="B68" s="15"/>
      <c r="C68" s="24">
        <f>B22*B37*B32</f>
        <v>1440</v>
      </c>
      <c r="D68" s="1"/>
    </row>
    <row r="69" spans="1:3" ht="25.5">
      <c r="A69" s="5" t="s">
        <v>9</v>
      </c>
      <c r="B69" s="16"/>
      <c r="C69" s="25">
        <f>B24</f>
        <v>2000</v>
      </c>
    </row>
    <row r="70" spans="1:3" ht="12.75">
      <c r="A70" s="3" t="s">
        <v>10</v>
      </c>
      <c r="B70" s="16"/>
      <c r="C70" s="25">
        <f>B25</f>
        <v>1500</v>
      </c>
    </row>
    <row r="71" ht="12.75">
      <c r="C71" s="20">
        <f>SUM(C61:C70)</f>
        <v>454590</v>
      </c>
    </row>
    <row r="72" ht="12.75">
      <c r="C72" s="17"/>
    </row>
    <row r="73" ht="12.75">
      <c r="A73" s="8" t="s">
        <v>35</v>
      </c>
    </row>
    <row r="74" spans="1:2" ht="12.75">
      <c r="A74" s="32" t="s">
        <v>36</v>
      </c>
      <c r="B74" s="32" t="s">
        <v>22</v>
      </c>
    </row>
    <row r="75" spans="1:2" ht="12.75">
      <c r="A75" s="16" t="s">
        <v>37</v>
      </c>
      <c r="B75" s="25">
        <f>D48</f>
        <v>102800</v>
      </c>
    </row>
    <row r="76" spans="1:2" ht="12.75">
      <c r="A76" s="16" t="s">
        <v>53</v>
      </c>
      <c r="B76" s="25">
        <f>B31*B32*B33</f>
        <v>1050000</v>
      </c>
    </row>
    <row r="77" spans="1:2" ht="12.75">
      <c r="A77" s="16" t="s">
        <v>38</v>
      </c>
      <c r="B77" s="25">
        <f>C71</f>
        <v>454590</v>
      </c>
    </row>
    <row r="78" spans="1:2" ht="12.75">
      <c r="A78" s="16" t="s">
        <v>44</v>
      </c>
      <c r="B78" s="25">
        <f>B76-B77</f>
        <v>595410</v>
      </c>
    </row>
    <row r="79" spans="1:2" ht="12.75">
      <c r="A79" s="16" t="s">
        <v>39</v>
      </c>
      <c r="B79" s="26">
        <f>D48/B78</f>
        <v>0.1726541374850943</v>
      </c>
    </row>
    <row r="81" spans="1:2" ht="13.5" thickBot="1">
      <c r="A81" s="47" t="s">
        <v>82</v>
      </c>
      <c r="B81" s="50"/>
    </row>
    <row r="82" spans="1:4" ht="13.5" thickBot="1">
      <c r="A82" s="50"/>
      <c r="B82" s="50"/>
      <c r="C82" s="38">
        <f>D48/B78</f>
        <v>0.1726541374850943</v>
      </c>
      <c r="D82" s="39" t="s">
        <v>40</v>
      </c>
    </row>
  </sheetData>
  <sheetProtection/>
  <mergeCells count="5">
    <mergeCell ref="A81:B82"/>
    <mergeCell ref="A2:D3"/>
    <mergeCell ref="A4:D4"/>
    <mergeCell ref="A5:D5"/>
    <mergeCell ref="A50:D50"/>
  </mergeCells>
  <printOptions/>
  <pageMargins left="0.75" right="0.75" top="1" bottom="1" header="0.5" footer="0.5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D82"/>
  <sheetViews>
    <sheetView view="pageBreakPreview" zoomScale="120" zoomScaleSheetLayoutView="120" zoomScalePageLayoutView="0" workbookViewId="0" topLeftCell="A1">
      <selection activeCell="A4" sqref="A4:D4"/>
    </sheetView>
  </sheetViews>
  <sheetFormatPr defaultColWidth="9.00390625" defaultRowHeight="12.75"/>
  <cols>
    <col min="1" max="1" width="69.625" style="0" customWidth="1"/>
    <col min="2" max="2" width="15.625" style="0" customWidth="1"/>
    <col min="3" max="3" width="15.00390625" style="0" customWidth="1"/>
    <col min="4" max="4" width="12.75390625" style="0" customWidth="1"/>
  </cols>
  <sheetData>
    <row r="2" spans="1:4" ht="12.75">
      <c r="A2" s="45" t="s">
        <v>97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5">
      <c r="A4" s="48"/>
      <c r="B4" s="48"/>
      <c r="C4" s="48"/>
      <c r="D4" s="48"/>
    </row>
    <row r="5" spans="1:4" ht="15">
      <c r="A5" s="48"/>
      <c r="B5" s="48"/>
      <c r="C5" s="48"/>
      <c r="D5" s="48"/>
    </row>
    <row r="6" spans="1:4" ht="12.75">
      <c r="A6" s="1"/>
      <c r="B6" s="1"/>
      <c r="C6" s="1"/>
      <c r="D6" s="1"/>
    </row>
    <row r="7" spans="1:4" ht="12.75">
      <c r="A7" s="1" t="s">
        <v>76</v>
      </c>
      <c r="B7" s="1"/>
      <c r="C7" s="1"/>
      <c r="D7" s="27"/>
    </row>
    <row r="8" spans="1:4" ht="12.75">
      <c r="A8" s="1" t="s">
        <v>45</v>
      </c>
      <c r="B8" s="1"/>
      <c r="C8" s="1"/>
      <c r="D8" s="31"/>
    </row>
    <row r="9" spans="1:4" ht="12.75">
      <c r="A9" s="1" t="s">
        <v>46</v>
      </c>
      <c r="B9" s="1"/>
      <c r="C9" s="1"/>
      <c r="D9" s="1"/>
    </row>
    <row r="10" spans="1:4" ht="12.75">
      <c r="A10" s="1" t="s">
        <v>78</v>
      </c>
      <c r="B10" s="1"/>
      <c r="C10" s="1"/>
      <c r="D10" s="1"/>
    </row>
    <row r="11" spans="1:4" ht="12.75">
      <c r="A11" s="8" t="s">
        <v>0</v>
      </c>
      <c r="B11" s="1"/>
      <c r="C11" s="1"/>
      <c r="D11" s="1"/>
    </row>
    <row r="12" spans="1:4" ht="12.75">
      <c r="A12" s="32" t="s">
        <v>1</v>
      </c>
      <c r="B12" s="32" t="s">
        <v>2</v>
      </c>
      <c r="C12" s="2"/>
      <c r="D12" s="1"/>
    </row>
    <row r="13" spans="1:4" ht="12.75">
      <c r="A13" s="3" t="s">
        <v>54</v>
      </c>
      <c r="B13" s="18">
        <v>5500</v>
      </c>
      <c r="C13" s="4"/>
      <c r="D13" s="1"/>
    </row>
    <row r="14" spans="1:4" ht="12.75">
      <c r="A14" s="3" t="s">
        <v>62</v>
      </c>
      <c r="B14" s="18">
        <v>1500</v>
      </c>
      <c r="C14" s="4"/>
      <c r="D14" s="1"/>
    </row>
    <row r="15" spans="1:4" ht="12.75">
      <c r="A15" s="16" t="s">
        <v>65</v>
      </c>
      <c r="B15" s="18">
        <v>53</v>
      </c>
      <c r="C15" s="4"/>
      <c r="D15" s="1"/>
    </row>
    <row r="16" spans="1:4" ht="12.75">
      <c r="A16" t="s">
        <v>66</v>
      </c>
      <c r="B16" s="40">
        <v>65</v>
      </c>
      <c r="C16" s="4"/>
      <c r="D16" s="1"/>
    </row>
    <row r="17" spans="1:4" ht="12.75">
      <c r="A17" s="16" t="s">
        <v>71</v>
      </c>
      <c r="B17" s="18">
        <v>6</v>
      </c>
      <c r="C17" s="4"/>
      <c r="D17" s="1"/>
    </row>
    <row r="18" spans="1:4" ht="12.75">
      <c r="A18" s="3" t="s">
        <v>3</v>
      </c>
      <c r="B18" s="18">
        <v>10000</v>
      </c>
      <c r="C18" s="4"/>
      <c r="D18" s="1"/>
    </row>
    <row r="19" spans="1:4" ht="12.75">
      <c r="A19" s="3" t="s">
        <v>4</v>
      </c>
      <c r="B19" s="18">
        <v>15000</v>
      </c>
      <c r="C19" s="4"/>
      <c r="D19" s="1"/>
    </row>
    <row r="20" spans="1:4" ht="12.75">
      <c r="A20" s="3" t="s">
        <v>5</v>
      </c>
      <c r="B20" s="18">
        <v>15000</v>
      </c>
      <c r="C20" s="4"/>
      <c r="D20" s="1"/>
    </row>
    <row r="21" spans="1:4" ht="12.75">
      <c r="A21" s="3" t="s">
        <v>6</v>
      </c>
      <c r="B21" s="18">
        <v>20000</v>
      </c>
      <c r="C21" s="4"/>
      <c r="D21" s="1"/>
    </row>
    <row r="22" spans="1:4" ht="12.75">
      <c r="A22" s="3" t="s">
        <v>7</v>
      </c>
      <c r="B22" s="18">
        <v>2.1</v>
      </c>
      <c r="C22" s="4"/>
      <c r="D22" s="1"/>
    </row>
    <row r="23" spans="1:4" ht="25.5">
      <c r="A23" s="5" t="s">
        <v>8</v>
      </c>
      <c r="B23" s="18">
        <f>12000*7/12</f>
        <v>7000</v>
      </c>
      <c r="C23" s="4"/>
      <c r="D23" s="1"/>
    </row>
    <row r="24" spans="1:4" ht="12.75">
      <c r="A24" s="5" t="s">
        <v>9</v>
      </c>
      <c r="B24" s="18">
        <v>2000</v>
      </c>
      <c r="C24" s="4"/>
      <c r="D24" s="1"/>
    </row>
    <row r="25" spans="1:4" ht="12.75">
      <c r="A25" s="3" t="s">
        <v>10</v>
      </c>
      <c r="B25" s="18">
        <v>1500</v>
      </c>
      <c r="C25" s="4"/>
      <c r="D25" s="1"/>
    </row>
    <row r="26" spans="1:4" ht="25.5">
      <c r="A26" s="5" t="s">
        <v>11</v>
      </c>
      <c r="B26" s="19"/>
      <c r="C26" s="4"/>
      <c r="D26" s="1"/>
    </row>
    <row r="27" spans="1:4" ht="12.75">
      <c r="A27" s="1"/>
      <c r="B27" s="20"/>
      <c r="C27" s="1"/>
      <c r="D27" s="1"/>
    </row>
    <row r="28" spans="1:4" ht="12.75">
      <c r="A28" s="1"/>
      <c r="B28" s="1"/>
      <c r="C28" s="1"/>
      <c r="D28" s="1"/>
    </row>
    <row r="29" spans="1:4" ht="12.75">
      <c r="A29" s="8" t="s">
        <v>12</v>
      </c>
      <c r="B29" s="1"/>
      <c r="C29" s="1"/>
      <c r="D29" s="1"/>
    </row>
    <row r="30" spans="1:3" ht="12.75">
      <c r="A30" s="33" t="s">
        <v>13</v>
      </c>
      <c r="B30" s="33" t="s">
        <v>77</v>
      </c>
      <c r="C30" s="1"/>
    </row>
    <row r="31" spans="1:3" ht="13.5" customHeight="1">
      <c r="A31" s="6" t="s">
        <v>81</v>
      </c>
      <c r="B31" s="21">
        <v>50</v>
      </c>
      <c r="C31" s="1"/>
    </row>
    <row r="32" spans="1:3" ht="12.75">
      <c r="A32" s="6" t="s">
        <v>15</v>
      </c>
      <c r="B32" s="22">
        <v>30</v>
      </c>
      <c r="C32" s="1"/>
    </row>
    <row r="33" spans="1:3" ht="12.75">
      <c r="A33" s="6" t="s">
        <v>74</v>
      </c>
      <c r="B33" s="22">
        <v>600</v>
      </c>
      <c r="C33" s="1"/>
    </row>
    <row r="34" spans="1:3" ht="12.75">
      <c r="A34" s="6" t="s">
        <v>16</v>
      </c>
      <c r="B34" s="22">
        <v>2</v>
      </c>
      <c r="C34" s="1"/>
    </row>
    <row r="35" spans="1:3" ht="12.75">
      <c r="A35" s="6" t="s">
        <v>17</v>
      </c>
      <c r="B35" s="22">
        <v>1</v>
      </c>
      <c r="C35" s="1"/>
    </row>
    <row r="36" spans="1:3" ht="12.75">
      <c r="A36" s="6" t="s">
        <v>42</v>
      </c>
      <c r="B36" s="22">
        <v>1</v>
      </c>
      <c r="C36" s="1"/>
    </row>
    <row r="37" spans="1:3" ht="12.75">
      <c r="A37" s="3" t="s">
        <v>18</v>
      </c>
      <c r="B37" s="18">
        <v>11.5</v>
      </c>
      <c r="C37" s="1"/>
    </row>
    <row r="38" spans="1:4" ht="12.75">
      <c r="A38" s="1"/>
      <c r="B38" s="1"/>
      <c r="C38" s="1"/>
      <c r="D38" s="1"/>
    </row>
    <row r="39" spans="1:4" ht="12.75">
      <c r="A39" s="8" t="s">
        <v>19</v>
      </c>
      <c r="B39" s="1"/>
      <c r="C39" s="1"/>
      <c r="D39" s="1"/>
    </row>
    <row r="40" spans="1:4" ht="12.75">
      <c r="A40" s="32" t="s">
        <v>20</v>
      </c>
      <c r="B40" s="33" t="s">
        <v>14</v>
      </c>
      <c r="C40" s="32" t="s">
        <v>21</v>
      </c>
      <c r="D40" s="32" t="s">
        <v>22</v>
      </c>
    </row>
    <row r="41" spans="1:4" ht="12.75">
      <c r="A41" s="3" t="s">
        <v>79</v>
      </c>
      <c r="B41" s="3">
        <v>50</v>
      </c>
      <c r="C41" s="19">
        <v>750</v>
      </c>
      <c r="D41" s="19">
        <f aca="true" t="shared" si="0" ref="D41:D47">B41*C41</f>
        <v>37500</v>
      </c>
    </row>
    <row r="42" spans="1:4" ht="12.75">
      <c r="A42" s="3" t="s">
        <v>57</v>
      </c>
      <c r="B42" s="3">
        <v>1</v>
      </c>
      <c r="C42" s="19">
        <v>19800</v>
      </c>
      <c r="D42" s="19">
        <f t="shared" si="0"/>
        <v>19800</v>
      </c>
    </row>
    <row r="43" spans="1:4" ht="12.75">
      <c r="A43" s="3" t="s">
        <v>58</v>
      </c>
      <c r="B43" s="3">
        <v>60</v>
      </c>
      <c r="C43" s="19">
        <v>200</v>
      </c>
      <c r="D43" s="19">
        <f t="shared" si="0"/>
        <v>12000</v>
      </c>
    </row>
    <row r="44" spans="1:4" ht="12.75">
      <c r="A44" s="3" t="s">
        <v>56</v>
      </c>
      <c r="B44" s="3">
        <v>1</v>
      </c>
      <c r="C44" s="19">
        <v>16000</v>
      </c>
      <c r="D44" s="19">
        <f t="shared" si="0"/>
        <v>16000</v>
      </c>
    </row>
    <row r="45" spans="1:4" ht="12.75">
      <c r="A45" s="3" t="s">
        <v>59</v>
      </c>
      <c r="B45" s="3">
        <v>1</v>
      </c>
      <c r="C45" s="19">
        <v>7000</v>
      </c>
      <c r="D45" s="19">
        <f t="shared" si="0"/>
        <v>7000</v>
      </c>
    </row>
    <row r="46" spans="1:4" ht="12.75">
      <c r="A46" s="3" t="s">
        <v>60</v>
      </c>
      <c r="B46" s="3">
        <v>1</v>
      </c>
      <c r="C46" s="19">
        <v>1500</v>
      </c>
      <c r="D46" s="19">
        <f t="shared" si="0"/>
        <v>1500</v>
      </c>
    </row>
    <row r="47" spans="1:4" ht="12.75">
      <c r="A47" s="3" t="s">
        <v>61</v>
      </c>
      <c r="B47" s="3">
        <v>1</v>
      </c>
      <c r="C47" s="19">
        <v>12000</v>
      </c>
      <c r="D47" s="19">
        <f t="shared" si="0"/>
        <v>12000</v>
      </c>
    </row>
    <row r="48" spans="1:4" ht="12.75">
      <c r="A48" s="1"/>
      <c r="B48" s="1"/>
      <c r="C48" s="7" t="s">
        <v>23</v>
      </c>
      <c r="D48" s="20">
        <f>SUM(D41:D47)</f>
        <v>105800</v>
      </c>
    </row>
    <row r="49" spans="1:4" ht="12.75">
      <c r="A49" s="1"/>
      <c r="B49" s="1"/>
      <c r="C49" s="1"/>
      <c r="D49" s="1"/>
    </row>
    <row r="50" spans="1:4" ht="12.75">
      <c r="A50" s="49" t="s">
        <v>86</v>
      </c>
      <c r="B50" s="49"/>
      <c r="C50" s="49"/>
      <c r="D50" s="49"/>
    </row>
    <row r="51" spans="1:4" ht="25.5">
      <c r="A51" s="36" t="s">
        <v>24</v>
      </c>
      <c r="B51" s="37" t="s">
        <v>87</v>
      </c>
      <c r="C51" s="36" t="s">
        <v>21</v>
      </c>
      <c r="D51" s="36" t="s">
        <v>22</v>
      </c>
    </row>
    <row r="52" spans="1:4" ht="12.75">
      <c r="A52" s="28" t="s">
        <v>25</v>
      </c>
      <c r="B52" s="34">
        <v>23</v>
      </c>
      <c r="C52" s="35">
        <f>B13/1000</f>
        <v>5.5</v>
      </c>
      <c r="D52" s="35">
        <f>C52*B52</f>
        <v>126.5</v>
      </c>
    </row>
    <row r="53" spans="1:4" ht="12.75">
      <c r="A53" s="3" t="s">
        <v>63</v>
      </c>
      <c r="B53" s="29">
        <v>53</v>
      </c>
      <c r="C53" s="30">
        <v>0.57</v>
      </c>
      <c r="D53" s="30">
        <f>C53*B53</f>
        <v>30.209999999999997</v>
      </c>
    </row>
    <row r="54" spans="1:4" ht="12.75">
      <c r="A54" s="16" t="s">
        <v>64</v>
      </c>
      <c r="B54" s="29">
        <v>0.3</v>
      </c>
      <c r="C54" s="30">
        <f>B15</f>
        <v>53</v>
      </c>
      <c r="D54" s="30">
        <f>C54*B54</f>
        <v>15.899999999999999</v>
      </c>
    </row>
    <row r="55" spans="1:4" ht="12.75">
      <c r="A55" s="16" t="s">
        <v>67</v>
      </c>
      <c r="B55" s="29">
        <v>0.3</v>
      </c>
      <c r="C55" s="30">
        <v>62</v>
      </c>
      <c r="D55" s="30">
        <v>14.4</v>
      </c>
    </row>
    <row r="56" spans="1:4" ht="12.75">
      <c r="A56" s="16" t="s">
        <v>70</v>
      </c>
      <c r="B56" s="29">
        <v>1.5</v>
      </c>
      <c r="C56" s="30">
        <f>B17</f>
        <v>6</v>
      </c>
      <c r="D56" s="30">
        <f>C56*B56</f>
        <v>9</v>
      </c>
    </row>
    <row r="57" spans="1:4" ht="12.75">
      <c r="A57" s="10"/>
      <c r="B57" s="10"/>
      <c r="C57" s="11" t="s">
        <v>23</v>
      </c>
      <c r="D57" s="23">
        <f>SUM(D52:D56)</f>
        <v>196.01000000000002</v>
      </c>
    </row>
    <row r="58" spans="1:4" ht="12.75">
      <c r="A58" s="1"/>
      <c r="B58" s="1"/>
      <c r="C58" s="1"/>
      <c r="D58" s="1"/>
    </row>
    <row r="59" spans="1:4" ht="12.75">
      <c r="A59" s="9" t="s">
        <v>52</v>
      </c>
      <c r="B59" s="9"/>
      <c r="C59" s="9"/>
      <c r="D59" s="12"/>
    </row>
    <row r="60" spans="1:4" ht="12.75">
      <c r="A60" s="33" t="s">
        <v>26</v>
      </c>
      <c r="B60" s="33"/>
      <c r="C60" s="33" t="s">
        <v>27</v>
      </c>
      <c r="D60" s="13"/>
    </row>
    <row r="61" spans="1:4" ht="12.75">
      <c r="A61" s="14" t="s">
        <v>28</v>
      </c>
      <c r="B61" s="15"/>
      <c r="C61" s="24">
        <f>D57*B31*B32</f>
        <v>294015.00000000006</v>
      </c>
      <c r="D61" s="13"/>
    </row>
    <row r="62" spans="1:4" ht="12.75">
      <c r="A62" s="14" t="s">
        <v>29</v>
      </c>
      <c r="B62" s="15"/>
      <c r="C62" s="24">
        <f>B18*B34</f>
        <v>20000</v>
      </c>
      <c r="D62" s="13"/>
    </row>
    <row r="63" spans="1:4" ht="12.75">
      <c r="A63" s="14" t="s">
        <v>30</v>
      </c>
      <c r="B63" s="15"/>
      <c r="C63" s="24">
        <f>B19*B35</f>
        <v>15000</v>
      </c>
      <c r="D63" s="13"/>
    </row>
    <row r="64" spans="1:4" ht="12.75">
      <c r="A64" s="14" t="s">
        <v>43</v>
      </c>
      <c r="B64" s="15"/>
      <c r="C64" s="24">
        <f>B36*B20</f>
        <v>15000</v>
      </c>
      <c r="D64" s="13"/>
    </row>
    <row r="65" spans="1:4" ht="12.75">
      <c r="A65" s="14" t="s">
        <v>31</v>
      </c>
      <c r="B65" s="15"/>
      <c r="C65" s="24">
        <v>13700</v>
      </c>
      <c r="D65" s="1"/>
    </row>
    <row r="66" spans="1:4" ht="12.75">
      <c r="A66" s="14" t="s">
        <v>32</v>
      </c>
      <c r="B66" s="15"/>
      <c r="C66" s="24">
        <f>B21</f>
        <v>20000</v>
      </c>
      <c r="D66" s="1"/>
    </row>
    <row r="67" spans="1:4" ht="12.75">
      <c r="A67" s="14" t="s">
        <v>33</v>
      </c>
      <c r="B67" s="15"/>
      <c r="C67" s="24">
        <f>B23</f>
        <v>7000</v>
      </c>
      <c r="D67" s="1"/>
    </row>
    <row r="68" spans="1:4" ht="12.75">
      <c r="A68" s="14" t="s">
        <v>34</v>
      </c>
      <c r="B68" s="15"/>
      <c r="C68" s="24">
        <f>B22*B37*B32</f>
        <v>724.5000000000001</v>
      </c>
      <c r="D68" s="1"/>
    </row>
    <row r="69" spans="1:3" ht="12.75">
      <c r="A69" s="5" t="s">
        <v>9</v>
      </c>
      <c r="B69" s="16"/>
      <c r="C69" s="25">
        <f>B24</f>
        <v>2000</v>
      </c>
    </row>
    <row r="70" spans="1:3" ht="12.75">
      <c r="A70" s="3" t="s">
        <v>10</v>
      </c>
      <c r="B70" s="16"/>
      <c r="C70" s="25">
        <f>B25</f>
        <v>1500</v>
      </c>
    </row>
    <row r="71" ht="12.75">
      <c r="C71" s="20">
        <f>SUM(C61:C70)</f>
        <v>388939.50000000006</v>
      </c>
    </row>
    <row r="72" ht="12.75">
      <c r="C72" s="17"/>
    </row>
    <row r="73" ht="12.75">
      <c r="A73" s="8" t="s">
        <v>35</v>
      </c>
    </row>
    <row r="74" spans="1:2" ht="12.75">
      <c r="A74" s="32" t="s">
        <v>36</v>
      </c>
      <c r="B74" s="32" t="s">
        <v>22</v>
      </c>
    </row>
    <row r="75" spans="1:2" ht="12.75">
      <c r="A75" s="16" t="s">
        <v>37</v>
      </c>
      <c r="B75" s="25">
        <f>D48</f>
        <v>105800</v>
      </c>
    </row>
    <row r="76" spans="1:2" ht="12.75">
      <c r="A76" s="16" t="s">
        <v>53</v>
      </c>
      <c r="B76" s="25">
        <f>B31*B32*B33</f>
        <v>900000</v>
      </c>
    </row>
    <row r="77" spans="1:2" ht="12.75">
      <c r="A77" s="16" t="s">
        <v>38</v>
      </c>
      <c r="B77" s="25">
        <f>C71</f>
        <v>388939.50000000006</v>
      </c>
    </row>
    <row r="78" spans="1:2" ht="12.75">
      <c r="A78" s="16" t="s">
        <v>44</v>
      </c>
      <c r="B78" s="25">
        <f>B76-B77</f>
        <v>511060.49999999994</v>
      </c>
    </row>
    <row r="79" spans="1:2" ht="12.75">
      <c r="A79" s="16" t="s">
        <v>39</v>
      </c>
      <c r="B79" s="26">
        <f>D48/B78</f>
        <v>0.20702049952989912</v>
      </c>
    </row>
    <row r="81" spans="1:2" ht="13.5" thickBot="1">
      <c r="A81" s="47" t="s">
        <v>82</v>
      </c>
      <c r="B81" s="50"/>
    </row>
    <row r="82" spans="1:4" ht="13.5" customHeight="1" thickBot="1">
      <c r="A82" s="50"/>
      <c r="B82" s="50"/>
      <c r="C82" s="38">
        <f>D48/B78</f>
        <v>0.20702049952989912</v>
      </c>
      <c r="D82" s="39" t="s">
        <v>40</v>
      </c>
    </row>
  </sheetData>
  <sheetProtection/>
  <mergeCells count="5">
    <mergeCell ref="A81:B82"/>
    <mergeCell ref="A2:D3"/>
    <mergeCell ref="A4:D4"/>
    <mergeCell ref="A5:D5"/>
    <mergeCell ref="A50:D50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86"/>
  <sheetViews>
    <sheetView view="pageBreakPreview" zoomScale="120" zoomScaleSheetLayoutView="120" zoomScalePageLayoutView="0" workbookViewId="0" topLeftCell="A1">
      <selection activeCell="A4" sqref="A4:D4"/>
    </sheetView>
  </sheetViews>
  <sheetFormatPr defaultColWidth="9.00390625" defaultRowHeight="12.75"/>
  <cols>
    <col min="1" max="1" width="69.625" style="0" customWidth="1"/>
    <col min="2" max="2" width="15.625" style="0" customWidth="1"/>
    <col min="3" max="3" width="15.00390625" style="0" customWidth="1"/>
    <col min="4" max="4" width="12.75390625" style="0" customWidth="1"/>
  </cols>
  <sheetData>
    <row r="2" spans="1:4" ht="12.75">
      <c r="A2" s="45" t="s">
        <v>101</v>
      </c>
      <c r="B2" s="46"/>
      <c r="C2" s="46"/>
      <c r="D2" s="46"/>
    </row>
    <row r="3" spans="1:4" ht="9" customHeight="1">
      <c r="A3" s="46"/>
      <c r="B3" s="46"/>
      <c r="C3" s="46"/>
      <c r="D3" s="46"/>
    </row>
    <row r="4" spans="1:4" ht="15">
      <c r="A4" s="48"/>
      <c r="B4" s="48"/>
      <c r="C4" s="48"/>
      <c r="D4" s="48"/>
    </row>
    <row r="5" spans="1:4" ht="15">
      <c r="A5" s="48"/>
      <c r="B5" s="48"/>
      <c r="C5" s="48"/>
      <c r="D5" s="48"/>
    </row>
    <row r="6" spans="1:4" ht="12.75">
      <c r="A6" s="1"/>
      <c r="B6" s="1"/>
      <c r="C6" s="1"/>
      <c r="D6" s="1"/>
    </row>
    <row r="7" spans="1:4" ht="12.75">
      <c r="A7" s="43" t="s">
        <v>76</v>
      </c>
      <c r="B7" s="1"/>
      <c r="C7" s="1"/>
      <c r="D7" s="27"/>
    </row>
    <row r="8" spans="1:4" ht="12.75">
      <c r="A8" s="43" t="s">
        <v>99</v>
      </c>
      <c r="B8" s="1"/>
      <c r="C8" s="1"/>
      <c r="D8" s="31"/>
    </row>
    <row r="9" spans="1:4" ht="12.75">
      <c r="A9" s="43" t="s">
        <v>46</v>
      </c>
      <c r="B9" s="1"/>
      <c r="C9" s="1"/>
      <c r="D9" s="1"/>
    </row>
    <row r="10" spans="1:4" ht="12.75">
      <c r="A10" s="43" t="s">
        <v>78</v>
      </c>
      <c r="B10" s="1"/>
      <c r="C10" s="1"/>
      <c r="D10" s="1"/>
    </row>
    <row r="11" spans="1:4" ht="12.75">
      <c r="A11" s="8" t="s">
        <v>0</v>
      </c>
      <c r="B11" s="1"/>
      <c r="C11" s="1"/>
      <c r="D11" s="1"/>
    </row>
    <row r="12" spans="1:4" ht="12.75">
      <c r="A12" s="32" t="s">
        <v>1</v>
      </c>
      <c r="B12" s="32" t="s">
        <v>2</v>
      </c>
      <c r="C12" s="2"/>
      <c r="D12" s="1"/>
    </row>
    <row r="13" spans="1:4" ht="12.75">
      <c r="A13" s="3" t="s">
        <v>54</v>
      </c>
      <c r="B13" s="18">
        <v>5500</v>
      </c>
      <c r="C13" s="4"/>
      <c r="D13" s="1"/>
    </row>
    <row r="14" spans="1:4" ht="12.75">
      <c r="A14" s="3" t="s">
        <v>93</v>
      </c>
      <c r="B14" s="18">
        <v>1444</v>
      </c>
      <c r="C14" s="4"/>
      <c r="D14" s="1"/>
    </row>
    <row r="15" spans="1:4" ht="12.75">
      <c r="A15" s="16" t="s">
        <v>65</v>
      </c>
      <c r="B15" s="18">
        <v>53</v>
      </c>
      <c r="C15" s="4"/>
      <c r="D15" s="1"/>
    </row>
    <row r="16" spans="1:4" ht="12.75">
      <c r="A16" s="42" t="s">
        <v>98</v>
      </c>
      <c r="B16" s="40">
        <v>900</v>
      </c>
      <c r="C16" s="4"/>
      <c r="D16" s="1"/>
    </row>
    <row r="17" spans="1:4" ht="12.75">
      <c r="A17" s="16" t="s">
        <v>66</v>
      </c>
      <c r="B17" s="40">
        <v>65</v>
      </c>
      <c r="C17" s="4"/>
      <c r="D17" s="1"/>
    </row>
    <row r="18" spans="1:4" ht="12.75">
      <c r="A18" s="16" t="s">
        <v>96</v>
      </c>
      <c r="B18" s="40">
        <v>500</v>
      </c>
      <c r="C18" s="4"/>
      <c r="D18" s="1"/>
    </row>
    <row r="19" spans="1:4" ht="12.75">
      <c r="A19" s="16" t="s">
        <v>102</v>
      </c>
      <c r="B19" s="18">
        <v>4</v>
      </c>
      <c r="C19" s="4"/>
      <c r="D19" s="1"/>
    </row>
    <row r="20" spans="1:4" ht="12.75">
      <c r="A20" s="3" t="s">
        <v>3</v>
      </c>
      <c r="B20" s="18">
        <v>15000</v>
      </c>
      <c r="C20" s="4"/>
      <c r="D20" s="1"/>
    </row>
    <row r="21" spans="1:4" ht="12.75">
      <c r="A21" s="3" t="s">
        <v>4</v>
      </c>
      <c r="B21" s="18">
        <v>20000</v>
      </c>
      <c r="C21" s="4"/>
      <c r="D21" s="1"/>
    </row>
    <row r="22" spans="1:4" ht="12.75">
      <c r="A22" s="3" t="s">
        <v>5</v>
      </c>
      <c r="B22" s="18">
        <v>15000</v>
      </c>
      <c r="C22" s="4"/>
      <c r="D22" s="1"/>
    </row>
    <row r="23" spans="1:4" ht="12.75">
      <c r="A23" s="3" t="s">
        <v>6</v>
      </c>
      <c r="B23" s="18">
        <v>20000</v>
      </c>
      <c r="C23" s="4"/>
      <c r="D23" s="1"/>
    </row>
    <row r="24" spans="1:4" ht="12.75">
      <c r="A24" s="3" t="s">
        <v>7</v>
      </c>
      <c r="B24" s="18">
        <v>4</v>
      </c>
      <c r="C24" s="4"/>
      <c r="D24" s="1"/>
    </row>
    <row r="25" spans="1:4" ht="25.5">
      <c r="A25" s="5" t="s">
        <v>8</v>
      </c>
      <c r="B25" s="18">
        <f>12000*7/12</f>
        <v>7000</v>
      </c>
      <c r="C25" s="4"/>
      <c r="D25" s="1"/>
    </row>
    <row r="26" spans="1:4" ht="12.75">
      <c r="A26" s="5" t="s">
        <v>9</v>
      </c>
      <c r="B26" s="18">
        <v>2000</v>
      </c>
      <c r="C26" s="4"/>
      <c r="D26" s="1"/>
    </row>
    <row r="27" spans="1:4" ht="12.75">
      <c r="A27" s="3" t="s">
        <v>10</v>
      </c>
      <c r="B27" s="18">
        <v>1500</v>
      </c>
      <c r="C27" s="4"/>
      <c r="D27" s="1"/>
    </row>
    <row r="28" spans="1:4" ht="25.5">
      <c r="A28" s="5" t="s">
        <v>11</v>
      </c>
      <c r="B28" s="19"/>
      <c r="C28" s="4"/>
      <c r="D28" s="1"/>
    </row>
    <row r="29" spans="1:4" ht="12.75">
      <c r="A29" s="1"/>
      <c r="B29" s="20"/>
      <c r="C29" s="1"/>
      <c r="D29" s="1"/>
    </row>
    <row r="30" spans="1:4" ht="12.75">
      <c r="A30" s="1"/>
      <c r="B30" s="1"/>
      <c r="C30" s="1"/>
      <c r="D30" s="1"/>
    </row>
    <row r="31" spans="1:4" ht="12.75">
      <c r="A31" s="8" t="s">
        <v>12</v>
      </c>
      <c r="B31" s="1"/>
      <c r="C31" s="1"/>
      <c r="D31" s="1"/>
    </row>
    <row r="32" spans="1:3" ht="12.75">
      <c r="A32" s="33" t="s">
        <v>13</v>
      </c>
      <c r="B32" s="33" t="s">
        <v>77</v>
      </c>
      <c r="C32" s="1"/>
    </row>
    <row r="33" spans="1:3" ht="13.5" customHeight="1">
      <c r="A33" s="6" t="s">
        <v>81</v>
      </c>
      <c r="B33" s="21">
        <v>124</v>
      </c>
      <c r="C33" s="1"/>
    </row>
    <row r="34" spans="1:3" ht="12.75">
      <c r="A34" s="6" t="s">
        <v>15</v>
      </c>
      <c r="B34" s="22">
        <v>30</v>
      </c>
      <c r="C34" s="1"/>
    </row>
    <row r="35" spans="1:3" ht="12.75">
      <c r="A35" s="6" t="s">
        <v>74</v>
      </c>
      <c r="B35" s="22">
        <v>250</v>
      </c>
      <c r="C35" s="1"/>
    </row>
    <row r="36" spans="1:3" ht="12.75">
      <c r="A36" s="6" t="s">
        <v>16</v>
      </c>
      <c r="B36" s="22">
        <v>2</v>
      </c>
      <c r="C36" s="1"/>
    </row>
    <row r="37" spans="1:3" ht="12.75">
      <c r="A37" s="6" t="s">
        <v>17</v>
      </c>
      <c r="B37" s="22">
        <v>1</v>
      </c>
      <c r="C37" s="1"/>
    </row>
    <row r="38" spans="1:3" ht="12.75">
      <c r="A38" s="6" t="s">
        <v>42</v>
      </c>
      <c r="B38" s="22">
        <v>1</v>
      </c>
      <c r="C38" s="1"/>
    </row>
    <row r="39" spans="1:3" ht="12.75">
      <c r="A39" s="3" t="s">
        <v>18</v>
      </c>
      <c r="B39" s="18">
        <v>11.5</v>
      </c>
      <c r="C39" s="1"/>
    </row>
    <row r="40" spans="1:4" ht="12.75">
      <c r="A40" s="1"/>
      <c r="B40" s="1"/>
      <c r="C40" s="1"/>
      <c r="D40" s="1"/>
    </row>
    <row r="41" spans="1:4" ht="12.75">
      <c r="A41" s="8" t="s">
        <v>19</v>
      </c>
      <c r="B41" s="1"/>
      <c r="C41" s="1"/>
      <c r="D41" s="1"/>
    </row>
    <row r="42" spans="1:4" ht="12.75">
      <c r="A42" s="32" t="s">
        <v>20</v>
      </c>
      <c r="B42" s="33" t="s">
        <v>14</v>
      </c>
      <c r="C42" s="32" t="s">
        <v>21</v>
      </c>
      <c r="D42" s="32" t="s">
        <v>22</v>
      </c>
    </row>
    <row r="43" spans="1:4" ht="12.75">
      <c r="A43" s="3" t="s">
        <v>79</v>
      </c>
      <c r="B43" s="3">
        <v>124</v>
      </c>
      <c r="C43" s="19">
        <v>2516</v>
      </c>
      <c r="D43" s="19">
        <f aca="true" t="shared" si="0" ref="D43:D49">B43*C43</f>
        <v>311984</v>
      </c>
    </row>
    <row r="44" spans="1:4" ht="12.75">
      <c r="A44" s="3" t="s">
        <v>57</v>
      </c>
      <c r="B44" s="3">
        <v>1</v>
      </c>
      <c r="C44" s="19">
        <v>19800</v>
      </c>
      <c r="D44" s="19">
        <f t="shared" si="0"/>
        <v>19800</v>
      </c>
    </row>
    <row r="45" spans="1:4" ht="12.75">
      <c r="A45" s="3" t="s">
        <v>58</v>
      </c>
      <c r="B45" s="3" t="s">
        <v>89</v>
      </c>
      <c r="C45" s="19" t="s">
        <v>89</v>
      </c>
      <c r="D45" s="19">
        <v>0</v>
      </c>
    </row>
    <row r="46" spans="1:4" ht="12.75">
      <c r="A46" s="3" t="s">
        <v>56</v>
      </c>
      <c r="B46" s="3">
        <v>1</v>
      </c>
      <c r="C46" s="19">
        <v>15000</v>
      </c>
      <c r="D46" s="19">
        <f t="shared" si="0"/>
        <v>15000</v>
      </c>
    </row>
    <row r="47" spans="1:4" ht="12.75">
      <c r="A47" s="3" t="s">
        <v>59</v>
      </c>
      <c r="B47" s="3">
        <v>1</v>
      </c>
      <c r="C47" s="19">
        <v>7000</v>
      </c>
      <c r="D47" s="19">
        <f t="shared" si="0"/>
        <v>7000</v>
      </c>
    </row>
    <row r="48" spans="1:4" ht="12.75">
      <c r="A48" s="3" t="s">
        <v>60</v>
      </c>
      <c r="B48" s="3">
        <v>1</v>
      </c>
      <c r="C48" s="19">
        <v>1500</v>
      </c>
      <c r="D48" s="19">
        <f t="shared" si="0"/>
        <v>1500</v>
      </c>
    </row>
    <row r="49" spans="1:4" ht="12.75">
      <c r="A49" s="3" t="s">
        <v>90</v>
      </c>
      <c r="B49" s="3">
        <v>1</v>
      </c>
      <c r="C49" s="19">
        <v>8850</v>
      </c>
      <c r="D49" s="19">
        <f t="shared" si="0"/>
        <v>8850</v>
      </c>
    </row>
    <row r="50" spans="1:4" ht="12.75">
      <c r="A50" s="1"/>
      <c r="B50" s="1"/>
      <c r="C50" s="7" t="s">
        <v>23</v>
      </c>
      <c r="D50" s="20">
        <f>SUM(D43:D49)</f>
        <v>364134</v>
      </c>
    </row>
    <row r="51" spans="1:4" ht="12.75">
      <c r="A51" s="1"/>
      <c r="B51" s="1"/>
      <c r="C51" s="1"/>
      <c r="D51" s="1"/>
    </row>
    <row r="52" spans="1:4" ht="12.75">
      <c r="A52" s="49" t="s">
        <v>92</v>
      </c>
      <c r="B52" s="49"/>
      <c r="C52" s="49"/>
      <c r="D52" s="49"/>
    </row>
    <row r="53" spans="1:4" ht="25.5">
      <c r="A53" s="36" t="s">
        <v>24</v>
      </c>
      <c r="B53" s="37" t="s">
        <v>91</v>
      </c>
      <c r="C53" s="36" t="s">
        <v>21</v>
      </c>
      <c r="D53" s="36" t="s">
        <v>22</v>
      </c>
    </row>
    <row r="54" spans="1:4" ht="12.75">
      <c r="A54" s="28" t="s">
        <v>25</v>
      </c>
      <c r="B54" s="34">
        <v>7</v>
      </c>
      <c r="C54" s="35">
        <v>5.5</v>
      </c>
      <c r="D54" s="35">
        <f aca="true" t="shared" si="1" ref="D54:D60">C54*B54</f>
        <v>38.5</v>
      </c>
    </row>
    <row r="55" spans="1:4" ht="12.75">
      <c r="A55" s="3" t="s">
        <v>94</v>
      </c>
      <c r="B55" s="29">
        <v>6.5</v>
      </c>
      <c r="C55" s="30">
        <f>B14/1000</f>
        <v>1.444</v>
      </c>
      <c r="D55" s="30">
        <f t="shared" si="1"/>
        <v>9.386</v>
      </c>
    </row>
    <row r="56" spans="1:4" ht="12.75">
      <c r="A56" s="16" t="s">
        <v>64</v>
      </c>
      <c r="B56" s="29">
        <v>0.025</v>
      </c>
      <c r="C56" s="30">
        <f>B15</f>
        <v>53</v>
      </c>
      <c r="D56" s="30">
        <f t="shared" si="1"/>
        <v>1.3250000000000002</v>
      </c>
    </row>
    <row r="57" spans="1:4" ht="12.75">
      <c r="A57" s="16" t="s">
        <v>67</v>
      </c>
      <c r="B57" s="29">
        <v>0.25</v>
      </c>
      <c r="C57" s="30">
        <v>65</v>
      </c>
      <c r="D57" s="30">
        <f t="shared" si="1"/>
        <v>16.25</v>
      </c>
    </row>
    <row r="58" spans="1:4" ht="12.75">
      <c r="A58" s="16" t="s">
        <v>95</v>
      </c>
      <c r="B58" s="44">
        <v>10.5</v>
      </c>
      <c r="C58" s="30">
        <v>0.5</v>
      </c>
      <c r="D58" s="30">
        <f t="shared" si="1"/>
        <v>5.25</v>
      </c>
    </row>
    <row r="59" spans="1:4" ht="12.75">
      <c r="A59" s="16" t="s">
        <v>100</v>
      </c>
      <c r="B59" s="29">
        <v>0.016</v>
      </c>
      <c r="C59" s="30">
        <v>900</v>
      </c>
      <c r="D59" s="30">
        <f t="shared" si="1"/>
        <v>14.4</v>
      </c>
    </row>
    <row r="60" spans="1:4" ht="12.75">
      <c r="A60" s="16" t="s">
        <v>102</v>
      </c>
      <c r="B60" s="29">
        <v>4</v>
      </c>
      <c r="C60" s="30">
        <v>4</v>
      </c>
      <c r="D60" s="30">
        <f t="shared" si="1"/>
        <v>16</v>
      </c>
    </row>
    <row r="61" spans="1:4" ht="12.75">
      <c r="A61" s="10"/>
      <c r="B61" s="10"/>
      <c r="C61" s="11" t="s">
        <v>23</v>
      </c>
      <c r="D61" s="23">
        <f>SUM(D54:D60)</f>
        <v>101.111</v>
      </c>
    </row>
    <row r="62" spans="1:4" ht="12.75">
      <c r="A62" s="1"/>
      <c r="B62" s="1"/>
      <c r="C62" s="1"/>
      <c r="D62" s="1"/>
    </row>
    <row r="63" spans="1:4" ht="12.75">
      <c r="A63" s="9" t="s">
        <v>52</v>
      </c>
      <c r="B63" s="9"/>
      <c r="C63" s="9"/>
      <c r="D63" s="12"/>
    </row>
    <row r="64" spans="1:4" ht="12.75">
      <c r="A64" s="33" t="s">
        <v>26</v>
      </c>
      <c r="B64" s="33"/>
      <c r="C64" s="33" t="s">
        <v>27</v>
      </c>
      <c r="D64" s="13"/>
    </row>
    <row r="65" spans="1:4" ht="12.75">
      <c r="A65" s="14" t="s">
        <v>28</v>
      </c>
      <c r="B65" s="15"/>
      <c r="C65" s="24">
        <f>D61*B33*B34</f>
        <v>376132.92000000004</v>
      </c>
      <c r="D65" s="13"/>
    </row>
    <row r="66" spans="1:4" ht="12.75">
      <c r="A66" s="14" t="s">
        <v>29</v>
      </c>
      <c r="B66" s="15"/>
      <c r="C66" s="24">
        <f>B20*B36</f>
        <v>30000</v>
      </c>
      <c r="D66" s="13"/>
    </row>
    <row r="67" spans="1:4" ht="12.75">
      <c r="A67" s="14" t="s">
        <v>30</v>
      </c>
      <c r="B67" s="15"/>
      <c r="C67" s="24">
        <f>B21*B37</f>
        <v>20000</v>
      </c>
      <c r="D67" s="13"/>
    </row>
    <row r="68" spans="1:4" ht="12.75">
      <c r="A68" s="14" t="s">
        <v>43</v>
      </c>
      <c r="B68" s="15"/>
      <c r="C68" s="24">
        <f>B38*B22</f>
        <v>15000</v>
      </c>
      <c r="D68" s="13"/>
    </row>
    <row r="69" spans="1:4" ht="12.75">
      <c r="A69" s="14" t="s">
        <v>31</v>
      </c>
      <c r="B69" s="15"/>
      <c r="C69" s="24">
        <v>13700</v>
      </c>
      <c r="D69" s="1"/>
    </row>
    <row r="70" spans="1:4" ht="12.75">
      <c r="A70" s="14" t="s">
        <v>32</v>
      </c>
      <c r="B70" s="15"/>
      <c r="C70" s="24">
        <f>B23</f>
        <v>20000</v>
      </c>
      <c r="D70" s="1"/>
    </row>
    <row r="71" spans="1:4" ht="12.75">
      <c r="A71" s="14" t="s">
        <v>33</v>
      </c>
      <c r="B71" s="15"/>
      <c r="C71" s="24">
        <f>B25</f>
        <v>7000</v>
      </c>
      <c r="D71" s="1"/>
    </row>
    <row r="72" spans="1:4" ht="12.75">
      <c r="A72" s="14" t="s">
        <v>34</v>
      </c>
      <c r="B72" s="15"/>
      <c r="C72" s="24">
        <f>B24*B39*B34</f>
        <v>1380</v>
      </c>
      <c r="D72" s="1"/>
    </row>
    <row r="73" spans="1:3" ht="12.75">
      <c r="A73" s="5" t="s">
        <v>103</v>
      </c>
      <c r="B73" s="16"/>
      <c r="C73" s="25">
        <f>B26</f>
        <v>2000</v>
      </c>
    </row>
    <row r="74" spans="1:3" ht="12.75">
      <c r="A74" s="3" t="s">
        <v>10</v>
      </c>
      <c r="B74" s="16"/>
      <c r="C74" s="25">
        <f>B27</f>
        <v>1500</v>
      </c>
    </row>
    <row r="75" ht="12.75">
      <c r="C75" s="20">
        <f>SUM(C65:C74)</f>
        <v>486712.92000000004</v>
      </c>
    </row>
    <row r="76" ht="12.75">
      <c r="C76" s="17"/>
    </row>
    <row r="77" ht="12.75">
      <c r="A77" s="8" t="s">
        <v>35</v>
      </c>
    </row>
    <row r="78" spans="1:2" ht="12.75">
      <c r="A78" s="32" t="s">
        <v>36</v>
      </c>
      <c r="B78" s="32" t="s">
        <v>22</v>
      </c>
    </row>
    <row r="79" spans="1:2" ht="12.75">
      <c r="A79" s="16" t="s">
        <v>37</v>
      </c>
      <c r="B79" s="25">
        <v>850847</v>
      </c>
    </row>
    <row r="80" spans="1:2" ht="12.75">
      <c r="A80" s="16" t="s">
        <v>53</v>
      </c>
      <c r="B80" s="25">
        <f>B33*B34*B35</f>
        <v>930000</v>
      </c>
    </row>
    <row r="81" spans="1:2" ht="12.75">
      <c r="A81" s="16" t="s">
        <v>38</v>
      </c>
      <c r="B81" s="25">
        <f>C75</f>
        <v>486712.92000000004</v>
      </c>
    </row>
    <row r="82" spans="1:2" ht="12.75">
      <c r="A82" s="16" t="s">
        <v>44</v>
      </c>
      <c r="B82" s="25">
        <f>B80-B81</f>
        <v>443287.07999999996</v>
      </c>
    </row>
    <row r="83" spans="1:2" ht="12.75">
      <c r="A83" s="16" t="s">
        <v>39</v>
      </c>
      <c r="B83" s="26">
        <f>D50/B82</f>
        <v>0.821440588794061</v>
      </c>
    </row>
    <row r="85" spans="1:2" ht="13.5" thickBot="1">
      <c r="A85" s="47" t="s">
        <v>107</v>
      </c>
      <c r="B85" s="50"/>
    </row>
    <row r="86" spans="1:4" ht="13.5" customHeight="1" thickBot="1">
      <c r="A86" s="50"/>
      <c r="B86" s="50"/>
      <c r="C86" s="38">
        <f>D50/B82</f>
        <v>0.821440588794061</v>
      </c>
      <c r="D86" s="39" t="s">
        <v>40</v>
      </c>
    </row>
  </sheetData>
  <sheetProtection/>
  <mergeCells count="5">
    <mergeCell ref="A2:D3"/>
    <mergeCell ref="A4:D4"/>
    <mergeCell ref="A5:D5"/>
    <mergeCell ref="A52:D52"/>
    <mergeCell ref="A85:B86"/>
  </mergeCells>
  <printOptions/>
  <pageMargins left="0.75" right="0.75" top="1" bottom="1" header="0.5" footer="0.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savinih</dc:creator>
  <cp:keywords/>
  <dc:description/>
  <cp:lastModifiedBy>Дмитрий</cp:lastModifiedBy>
  <cp:lastPrinted>2007-12-27T12:55:30Z</cp:lastPrinted>
  <dcterms:created xsi:type="dcterms:W3CDTF">2003-06-10T17:38:19Z</dcterms:created>
  <dcterms:modified xsi:type="dcterms:W3CDTF">2012-09-19T13:41:54Z</dcterms:modified>
  <cp:category/>
  <cp:version/>
  <cp:contentType/>
  <cp:contentStatus/>
</cp:coreProperties>
</file>